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武井　咲\２０１７　全日本マスターズ大会\全日本マスターズ大会要項\新潟大会\2017-05-13　要項\"/>
    </mc:Choice>
  </mc:AlternateContent>
  <bookViews>
    <workbookView xWindow="-15" yWindow="45" windowWidth="10245" windowHeight="8040"/>
  </bookViews>
  <sheets>
    <sheet name="H29実施要項" sheetId="8" r:id="rId1"/>
    <sheet name="エントリー （例） " sheetId="7" r:id="rId2"/>
    <sheet name="H29ｴﾝﾄﾘｰ （男）" sheetId="5" r:id="rId3"/>
    <sheet name="H29ｴﾝﾄﾘｰ （女）" sheetId="6" r:id="rId4"/>
    <sheet name="Sheet2" sheetId="2" r:id="rId5"/>
  </sheets>
  <definedNames>
    <definedName name="_cat2">Sheet2!$C$19:$F$74</definedName>
    <definedName name="cat">Sheet2!$B$4:$M$14</definedName>
    <definedName name="_xlnm.Print_Area" localSheetId="3">'H29ｴﾝﾄﾘｰ （女）'!$A$1:$R$29,'H29ｴﾝﾄﾘｰ （女）'!$A$32:$R$60</definedName>
    <definedName name="_xlnm.Print_Area" localSheetId="2">'H29ｴﾝﾄﾘｰ （男）'!$A$1:$R$29,'H29ｴﾝﾄﾘｰ （男）'!$A$32:$R$60</definedName>
    <definedName name="_xlnm.Print_Area" localSheetId="0">H29実施要項!$A$1:$R$105</definedName>
    <definedName name="_xlnm.Print_Area" localSheetId="1">'エントリー （例） '!$A$1:$R$29,'エントリー （例） '!$A$32:$R$60</definedName>
  </definedNames>
  <calcPr calcId="162913"/>
</workbook>
</file>

<file path=xl/calcChain.xml><?xml version="1.0" encoding="utf-8"?>
<calcChain xmlns="http://schemas.openxmlformats.org/spreadsheetml/2006/main">
  <c r="F57" i="6" l="1"/>
  <c r="A1" i="5"/>
  <c r="K10" i="7"/>
  <c r="E29" i="2"/>
  <c r="O27" i="8" l="1"/>
  <c r="O28" i="8" s="1"/>
  <c r="O29" i="8" s="1"/>
  <c r="O30" i="8" s="1"/>
  <c r="O31" i="8" s="1"/>
  <c r="O32" i="8" s="1"/>
  <c r="O33" i="8" s="1"/>
  <c r="O34" i="8" s="1"/>
  <c r="O35" i="8" s="1"/>
  <c r="O36" i="8" s="1"/>
  <c r="A32" i="5"/>
  <c r="A32" i="7"/>
  <c r="C27" i="8"/>
  <c r="C28" i="8" s="1"/>
  <c r="C29" i="8" s="1"/>
  <c r="C30" i="8" s="1"/>
  <c r="C31" i="8" s="1"/>
  <c r="C32" i="8" s="1"/>
  <c r="C33" i="8" s="1"/>
  <c r="C34" i="8" s="1"/>
  <c r="C35" i="8" s="1"/>
  <c r="C36" i="8" s="1"/>
  <c r="D27" i="8"/>
  <c r="D28" i="8" s="1"/>
  <c r="D29" i="8" s="1"/>
  <c r="D30" i="8" s="1"/>
  <c r="D31" i="8" s="1"/>
  <c r="D32" i="8" s="1"/>
  <c r="D33" i="8" s="1"/>
  <c r="D34" i="8" s="1"/>
  <c r="D35" i="8" s="1"/>
  <c r="D36" i="8" s="1"/>
  <c r="F28" i="8"/>
  <c r="M28" i="8"/>
  <c r="M29" i="8" s="1"/>
  <c r="M30" i="8" s="1"/>
  <c r="M31" i="8" s="1"/>
  <c r="M32" i="8" s="1"/>
  <c r="M33" i="8" s="1"/>
  <c r="M34" i="8" s="1"/>
  <c r="M35" i="8" s="1"/>
  <c r="M36" i="8" s="1"/>
  <c r="F29" i="8"/>
  <c r="F30" i="8" s="1"/>
  <c r="F31" i="8" s="1"/>
  <c r="F32" i="8" s="1"/>
  <c r="F33" i="8" s="1"/>
  <c r="F34" i="8" s="1"/>
  <c r="F35" i="8" s="1"/>
  <c r="F36" i="8" s="1"/>
  <c r="H49" i="8"/>
  <c r="H50" i="8" s="1"/>
  <c r="H51" i="8" s="1"/>
  <c r="H53" i="8" s="1"/>
  <c r="H54" i="8" s="1"/>
  <c r="H55" i="8" s="1"/>
  <c r="H56" i="8" s="1"/>
  <c r="J49" i="8"/>
  <c r="J50" i="8" s="1"/>
  <c r="J51" i="8" s="1"/>
  <c r="J53" i="8" s="1"/>
  <c r="J54" i="8" s="1"/>
  <c r="J55" i="8" s="1"/>
  <c r="J56" i="8" s="1"/>
  <c r="C29" i="2"/>
  <c r="C28" i="2" s="1"/>
  <c r="C27" i="2" s="1"/>
  <c r="C26" i="2" s="1"/>
  <c r="C25" i="2" s="1"/>
  <c r="C24" i="2" s="1"/>
  <c r="C23" i="2" s="1"/>
  <c r="C22" i="2" s="1"/>
  <c r="C21" i="2" s="1"/>
  <c r="C20" i="2" s="1"/>
  <c r="C19" i="2" s="1"/>
  <c r="E19" i="2"/>
  <c r="S43" i="7"/>
  <c r="A43" i="7"/>
  <c r="A44" i="7"/>
  <c r="M14" i="2"/>
  <c r="F70" i="2" s="1"/>
  <c r="M11" i="2"/>
  <c r="F57" i="2" s="1"/>
  <c r="F57" i="7"/>
  <c r="M4" i="2"/>
  <c r="F19" i="2" s="1"/>
  <c r="K4" i="2"/>
  <c r="K5" i="2"/>
  <c r="I6" i="2" s="1"/>
  <c r="K6" i="2" s="1"/>
  <c r="I7" i="2" s="1"/>
  <c r="K7" i="2" s="1"/>
  <c r="I8" i="2" s="1"/>
  <c r="K8" i="2" s="1"/>
  <c r="I9" i="2" s="1"/>
  <c r="K9" i="2" s="1"/>
  <c r="I10" i="2" s="1"/>
  <c r="K10" i="2" s="1"/>
  <c r="I11" i="2" s="1"/>
  <c r="K11" i="2" s="1"/>
  <c r="I12" i="2" s="1"/>
  <c r="K12" i="2" s="1"/>
  <c r="I13" i="2" s="1"/>
  <c r="K13" i="2" s="1"/>
  <c r="I14" i="2" s="1"/>
  <c r="K14" i="2" s="1"/>
  <c r="M5" i="2"/>
  <c r="F29" i="2" s="1"/>
  <c r="T32" i="7"/>
  <c r="T1" i="6"/>
  <c r="T32" i="6" s="1"/>
  <c r="F57" i="5"/>
  <c r="A32" i="6"/>
  <c r="K18" i="7"/>
  <c r="K19" i="7"/>
  <c r="M13" i="2"/>
  <c r="F72" i="2"/>
  <c r="E30" i="2"/>
  <c r="E34" i="2"/>
  <c r="A54" i="6"/>
  <c r="A53" i="6"/>
  <c r="A52" i="6"/>
  <c r="A51" i="6"/>
  <c r="A50" i="6"/>
  <c r="A49" i="6"/>
  <c r="A48" i="6"/>
  <c r="A47" i="6"/>
  <c r="A46" i="6"/>
  <c r="A45" i="6"/>
  <c r="A44" i="6"/>
  <c r="A43" i="6"/>
  <c r="A42" i="6"/>
  <c r="A41" i="6"/>
  <c r="K39" i="7"/>
  <c r="K40" i="7"/>
  <c r="K41" i="7"/>
  <c r="K42" i="7"/>
  <c r="K43" i="7"/>
  <c r="K44" i="7"/>
  <c r="A45" i="7"/>
  <c r="K45" i="7"/>
  <c r="A46" i="7"/>
  <c r="K46" i="7"/>
  <c r="A47" i="7"/>
  <c r="K47" i="7"/>
  <c r="A48" i="7"/>
  <c r="K48" i="7"/>
  <c r="A49" i="7"/>
  <c r="K49" i="7"/>
  <c r="A50" i="7"/>
  <c r="K50" i="7"/>
  <c r="A51" i="7"/>
  <c r="K51" i="7"/>
  <c r="A52" i="7"/>
  <c r="K52" i="7"/>
  <c r="A53" i="7"/>
  <c r="K53" i="7"/>
  <c r="A54" i="7"/>
  <c r="K54" i="7"/>
  <c r="S53" i="7"/>
  <c r="S51" i="7"/>
  <c r="S49" i="7"/>
  <c r="S47" i="7"/>
  <c r="S45" i="7"/>
  <c r="S41" i="7"/>
  <c r="M10" i="2"/>
  <c r="F59" i="2"/>
  <c r="F58" i="2"/>
  <c r="U39" i="7"/>
  <c r="S39" i="7"/>
  <c r="E49" i="2"/>
  <c r="E48" i="2"/>
  <c r="E53" i="2"/>
  <c r="O26" i="7"/>
  <c r="O57" i="7"/>
  <c r="Q57" i="7" s="1"/>
  <c r="K23" i="7"/>
  <c r="S22" i="7"/>
  <c r="E73" i="2"/>
  <c r="E72" i="2"/>
  <c r="K22" i="7"/>
  <c r="K21" i="7"/>
  <c r="S20" i="7"/>
  <c r="F25" i="2"/>
  <c r="F24" i="2"/>
  <c r="K20" i="7"/>
  <c r="B21" i="7"/>
  <c r="S18" i="7"/>
  <c r="K17" i="7"/>
  <c r="S16" i="7"/>
  <c r="E35" i="2"/>
  <c r="E39" i="2"/>
  <c r="K16" i="7"/>
  <c r="K15" i="7"/>
  <c r="S14" i="7"/>
  <c r="E52" i="2"/>
  <c r="E57" i="2"/>
  <c r="K14" i="7"/>
  <c r="K13" i="7"/>
  <c r="M7" i="2"/>
  <c r="F35" i="2" s="1"/>
  <c r="M8" i="2"/>
  <c r="F42" i="2" s="1"/>
  <c r="S12" i="7"/>
  <c r="K12" i="7"/>
  <c r="K11" i="7"/>
  <c r="F71" i="2"/>
  <c r="S10" i="7"/>
  <c r="K9" i="7"/>
  <c r="U8" i="7"/>
  <c r="S8" i="7"/>
  <c r="K8" i="7"/>
  <c r="O26" i="6"/>
  <c r="O57" i="6"/>
  <c r="Q57" i="6" s="1"/>
  <c r="O57" i="5"/>
  <c r="Q57" i="5" s="1"/>
  <c r="O26" i="5"/>
  <c r="Q26" i="5" s="1"/>
  <c r="S39" i="5"/>
  <c r="A39" i="5"/>
  <c r="K54" i="5"/>
  <c r="A54" i="5"/>
  <c r="S53" i="5"/>
  <c r="K53" i="5"/>
  <c r="A53" i="5"/>
  <c r="K52" i="5"/>
  <c r="A52" i="5"/>
  <c r="S51" i="5"/>
  <c r="A51" i="5"/>
  <c r="K51" i="5"/>
  <c r="K50" i="5"/>
  <c r="S49" i="5"/>
  <c r="A50" i="5"/>
  <c r="K49" i="5"/>
  <c r="K48" i="5"/>
  <c r="A48" i="5"/>
  <c r="S47" i="5"/>
  <c r="K47" i="5"/>
  <c r="A47" i="5"/>
  <c r="K46" i="5"/>
  <c r="A46" i="5"/>
  <c r="S45" i="5"/>
  <c r="A45" i="5"/>
  <c r="K45" i="5"/>
  <c r="K44" i="5"/>
  <c r="A44" i="5"/>
  <c r="S43" i="5"/>
  <c r="K43" i="5"/>
  <c r="A43" i="5"/>
  <c r="K42" i="5"/>
  <c r="S41" i="5"/>
  <c r="A42" i="5"/>
  <c r="K41" i="5"/>
  <c r="E59" i="2"/>
  <c r="K40" i="5"/>
  <c r="U39" i="5"/>
  <c r="K39" i="5"/>
  <c r="K54" i="6"/>
  <c r="S53" i="6"/>
  <c r="K53" i="6"/>
  <c r="K52" i="6"/>
  <c r="S51" i="6"/>
  <c r="K51" i="6"/>
  <c r="K50" i="6"/>
  <c r="S49" i="6"/>
  <c r="K49" i="6"/>
  <c r="K48" i="6"/>
  <c r="S47" i="6"/>
  <c r="K47" i="6"/>
  <c r="K46" i="6"/>
  <c r="S45" i="6"/>
  <c r="K45" i="6"/>
  <c r="K44" i="6"/>
  <c r="S43" i="6"/>
  <c r="K43" i="6"/>
  <c r="K42" i="6"/>
  <c r="S41" i="6"/>
  <c r="K41" i="6"/>
  <c r="K40" i="6"/>
  <c r="S39" i="6"/>
  <c r="A39" i="6"/>
  <c r="A40" i="6"/>
  <c r="K39" i="6"/>
  <c r="E61" i="2"/>
  <c r="K10" i="6"/>
  <c r="K11" i="6"/>
  <c r="K23" i="6"/>
  <c r="K22" i="6"/>
  <c r="K21" i="6"/>
  <c r="K20" i="6"/>
  <c r="K19" i="6"/>
  <c r="K18" i="6"/>
  <c r="K17" i="6"/>
  <c r="K16" i="6"/>
  <c r="K15" i="6"/>
  <c r="K14" i="6"/>
  <c r="K13" i="6"/>
  <c r="K12" i="6"/>
  <c r="K9" i="6"/>
  <c r="K8" i="6"/>
  <c r="S10" i="6"/>
  <c r="A10" i="6"/>
  <c r="S12" i="6"/>
  <c r="A12" i="6"/>
  <c r="S14" i="6"/>
  <c r="S18" i="6"/>
  <c r="S20" i="6"/>
  <c r="A20" i="6"/>
  <c r="S22" i="6"/>
  <c r="A23" i="6"/>
  <c r="E63" i="2"/>
  <c r="A22" i="5"/>
  <c r="S8" i="6"/>
  <c r="A9" i="6"/>
  <c r="U8" i="5"/>
  <c r="S10" i="5"/>
  <c r="A11" i="5"/>
  <c r="S12" i="5"/>
  <c r="A13" i="5"/>
  <c r="S14" i="5"/>
  <c r="S16" i="5"/>
  <c r="S18" i="5"/>
  <c r="S20" i="5"/>
  <c r="A20" i="5"/>
  <c r="S22" i="5"/>
  <c r="S16" i="6"/>
  <c r="A16" i="6"/>
  <c r="S8" i="5"/>
  <c r="F21" i="2"/>
  <c r="F23" i="2"/>
  <c r="F26" i="2"/>
  <c r="K10" i="5"/>
  <c r="K11" i="5"/>
  <c r="K12" i="5"/>
  <c r="K13" i="5"/>
  <c r="K14" i="5"/>
  <c r="K15" i="5"/>
  <c r="K16" i="5"/>
  <c r="K17" i="5"/>
  <c r="K18" i="5"/>
  <c r="K19" i="5"/>
  <c r="K20" i="5"/>
  <c r="K21" i="5"/>
  <c r="K22" i="5"/>
  <c r="K23" i="5"/>
  <c r="K8" i="5"/>
  <c r="M6" i="2"/>
  <c r="F30" i="2" s="1"/>
  <c r="F36" i="2"/>
  <c r="F41" i="2"/>
  <c r="F40" i="2"/>
  <c r="M9" i="2"/>
  <c r="F47" i="2" s="1"/>
  <c r="F51" i="2"/>
  <c r="F52" i="2"/>
  <c r="F56" i="2"/>
  <c r="M12" i="2"/>
  <c r="F61" i="2" s="1"/>
  <c r="F60" i="2"/>
  <c r="F67" i="2"/>
  <c r="F68" i="2"/>
  <c r="F20" i="2"/>
  <c r="E74" i="2"/>
  <c r="E71" i="2"/>
  <c r="E70" i="2"/>
  <c r="E69" i="2"/>
  <c r="E68" i="2"/>
  <c r="E67" i="2"/>
  <c r="E66" i="2"/>
  <c r="E65" i="2"/>
  <c r="E64" i="2"/>
  <c r="E62" i="2"/>
  <c r="E60" i="2"/>
  <c r="E58" i="2"/>
  <c r="E56" i="2"/>
  <c r="E55" i="2"/>
  <c r="E54" i="2"/>
  <c r="E51" i="2"/>
  <c r="E50" i="2"/>
  <c r="E47" i="2"/>
  <c r="E46" i="2"/>
  <c r="E45" i="2"/>
  <c r="E44" i="2"/>
  <c r="E43" i="2"/>
  <c r="E42" i="2"/>
  <c r="E41" i="2"/>
  <c r="E40" i="2"/>
  <c r="E38" i="2"/>
  <c r="E37" i="2"/>
  <c r="E36" i="2"/>
  <c r="E33" i="2"/>
  <c r="E32" i="2"/>
  <c r="E31" i="2"/>
  <c r="E28" i="2"/>
  <c r="E27" i="2"/>
  <c r="E26" i="2"/>
  <c r="E25" i="2"/>
  <c r="E24" i="2"/>
  <c r="E23" i="2"/>
  <c r="E22" i="2"/>
  <c r="E21" i="2"/>
  <c r="E20" i="2"/>
  <c r="K9" i="5"/>
  <c r="A49" i="5"/>
  <c r="F55" i="2"/>
  <c r="F31" i="2"/>
  <c r="F74" i="2"/>
  <c r="F66" i="2"/>
  <c r="F54" i="2"/>
  <c r="F50" i="2"/>
  <c r="F69" i="2"/>
  <c r="F65" i="2"/>
  <c r="F53" i="2"/>
  <c r="F37" i="2"/>
  <c r="F64" i="2"/>
  <c r="F44" i="2"/>
  <c r="F28" i="2"/>
  <c r="A17" i="5"/>
  <c r="A15" i="5"/>
  <c r="A18" i="6"/>
  <c r="A15" i="6"/>
  <c r="A40" i="5"/>
  <c r="A11" i="6"/>
  <c r="A41" i="5"/>
  <c r="A23" i="5"/>
  <c r="A14" i="6"/>
  <c r="A8" i="6"/>
  <c r="A13" i="6"/>
  <c r="A19" i="5"/>
  <c r="A19" i="6"/>
  <c r="F27" i="2"/>
  <c r="F22" i="2"/>
  <c r="A16" i="5"/>
  <c r="A18" i="5"/>
  <c r="A10" i="5"/>
  <c r="A14" i="5"/>
  <c r="Q26" i="6"/>
  <c r="A22" i="6"/>
  <c r="A17" i="6"/>
  <c r="A21" i="6"/>
  <c r="A21" i="5"/>
  <c r="A12" i="5"/>
  <c r="F62" i="2"/>
  <c r="F38" i="2"/>
  <c r="A8" i="5"/>
  <c r="A9" i="5"/>
  <c r="Q26" i="7"/>
  <c r="F39" i="2" l="1"/>
  <c r="F45" i="2"/>
  <c r="F46" i="2"/>
  <c r="F48" i="2"/>
  <c r="F73" i="2"/>
  <c r="C30" i="2"/>
  <c r="C31" i="2" s="1"/>
  <c r="C32" i="2" s="1"/>
  <c r="C33" i="2" s="1"/>
  <c r="C34" i="2" s="1"/>
  <c r="C35" i="2" s="1"/>
  <c r="C36" i="2" s="1"/>
  <c r="C37" i="2" s="1"/>
  <c r="C38" i="2" s="1"/>
  <c r="C39" i="2" s="1"/>
  <c r="C40" i="2" s="1"/>
  <c r="C41" i="2" s="1"/>
  <c r="C42" i="2" s="1"/>
  <c r="C43" i="2" s="1"/>
  <c r="C44" i="2" s="1"/>
  <c r="C45" i="2" s="1"/>
  <c r="C46" i="2" s="1"/>
  <c r="C47" i="2" s="1"/>
  <c r="C48" i="2" s="1"/>
  <c r="C49" i="2" s="1"/>
  <c r="C50" i="2" s="1"/>
  <c r="C51" i="2" s="1"/>
  <c r="C52" i="2" s="1"/>
  <c r="C53" i="2" s="1"/>
  <c r="C54" i="2" s="1"/>
  <c r="C55" i="2" s="1"/>
  <c r="C56" i="2" s="1"/>
  <c r="C57" i="2" s="1"/>
  <c r="C58" i="2" s="1"/>
  <c r="C59" i="2" s="1"/>
  <c r="C60" i="2" s="1"/>
  <c r="C61" i="2" s="1"/>
  <c r="C62" i="2" s="1"/>
  <c r="C63" i="2" s="1"/>
  <c r="C64" i="2" s="1"/>
  <c r="C65" i="2" s="1"/>
  <c r="C66" i="2" s="1"/>
  <c r="C67" i="2" s="1"/>
  <c r="C68" i="2" s="1"/>
  <c r="C69" i="2" s="1"/>
  <c r="C70" i="2" s="1"/>
  <c r="C71" i="2" s="1"/>
  <c r="C72" i="2" s="1"/>
  <c r="C73" i="2" s="1"/>
  <c r="C74" i="2" s="1"/>
  <c r="F33" i="2"/>
  <c r="F32" i="2"/>
  <c r="F63" i="2"/>
  <c r="F34" i="2"/>
  <c r="F49" i="2"/>
  <c r="F43" i="2"/>
  <c r="A18" i="7"/>
  <c r="A9" i="7"/>
  <c r="A17" i="7"/>
  <c r="A12" i="7"/>
  <c r="A20" i="7"/>
  <c r="A21" i="7"/>
  <c r="A11" i="7"/>
  <c r="A42" i="7"/>
  <c r="A8" i="7"/>
  <c r="A15" i="7"/>
  <c r="A14" i="7"/>
  <c r="A13" i="7"/>
  <c r="A40" i="7"/>
  <c r="A10" i="7"/>
  <c r="A16" i="7"/>
  <c r="A23" i="7"/>
  <c r="A39" i="7"/>
  <c r="A41" i="7"/>
  <c r="A19" i="7"/>
  <c r="A22" i="7"/>
</calcChain>
</file>

<file path=xl/sharedStrings.xml><?xml version="1.0" encoding="utf-8"?>
<sst xmlns="http://schemas.openxmlformats.org/spreadsheetml/2006/main" count="750" uniqueCount="252">
  <si>
    <t>〒</t>
    <phoneticPr fontId="2"/>
  </si>
  <si>
    <t>階級</t>
    <rPh sb="0" eb="2">
      <t>カイキュウ</t>
    </rPh>
    <phoneticPr fontId="2"/>
  </si>
  <si>
    <t>性別</t>
    <rPh sb="0" eb="2">
      <t>セイベツ</t>
    </rPh>
    <phoneticPr fontId="2"/>
  </si>
  <si>
    <t>ｋｇ級</t>
    <rPh sb="2" eb="3">
      <t>キュウ</t>
    </rPh>
    <phoneticPr fontId="2"/>
  </si>
  <si>
    <t>上記の者は、標記大会実施要項の規定に適格で健康上にも支障がないので、参加料振込用紙の
写しを添えて申し込みます。</t>
    <rPh sb="0" eb="2">
      <t>ジョウキ</t>
    </rPh>
    <rPh sb="3" eb="4">
      <t>モノ</t>
    </rPh>
    <rPh sb="6" eb="8">
      <t>ヒョウキ</t>
    </rPh>
    <rPh sb="8" eb="10">
      <t>タイカイ</t>
    </rPh>
    <rPh sb="10" eb="12">
      <t>ジッシ</t>
    </rPh>
    <rPh sb="12" eb="14">
      <t>ヨウコウ</t>
    </rPh>
    <rPh sb="15" eb="17">
      <t>キテイ</t>
    </rPh>
    <rPh sb="18" eb="20">
      <t>テキカク</t>
    </rPh>
    <rPh sb="21" eb="24">
      <t>ケンコウジョウ</t>
    </rPh>
    <rPh sb="26" eb="28">
      <t>シショウ</t>
    </rPh>
    <rPh sb="34" eb="36">
      <t>サンカ</t>
    </rPh>
    <rPh sb="36" eb="37">
      <t>リョウ</t>
    </rPh>
    <rPh sb="37" eb="39">
      <t>フリコミ</t>
    </rPh>
    <rPh sb="39" eb="41">
      <t>ヨウシ</t>
    </rPh>
    <rPh sb="43" eb="44">
      <t>ウツ</t>
    </rPh>
    <rPh sb="46" eb="47">
      <t>ソ</t>
    </rPh>
    <rPh sb="49" eb="50">
      <t>モウ</t>
    </rPh>
    <rPh sb="51" eb="52">
      <t>コ</t>
    </rPh>
    <phoneticPr fontId="2"/>
  </si>
  <si>
    <t>記載責任者</t>
    <rPh sb="0" eb="2">
      <t>キサイ</t>
    </rPh>
    <rPh sb="2" eb="5">
      <t>セキニンシャ</t>
    </rPh>
    <phoneticPr fontId="2"/>
  </si>
  <si>
    <t>円</t>
    <rPh sb="0" eb="1">
      <t>エン</t>
    </rPh>
    <phoneticPr fontId="2"/>
  </si>
  <si>
    <t>所　属　名</t>
    <rPh sb="0" eb="1">
      <t>ショ</t>
    </rPh>
    <rPh sb="2" eb="3">
      <t>ゾク</t>
    </rPh>
    <rPh sb="4" eb="5">
      <t>メイ</t>
    </rPh>
    <phoneticPr fontId="2"/>
  </si>
  <si>
    <t>JWA登録番号</t>
    <rPh sb="3" eb="5">
      <t>トウロク</t>
    </rPh>
    <rPh sb="5" eb="7">
      <t>バンゴウ</t>
    </rPh>
    <phoneticPr fontId="2"/>
  </si>
  <si>
    <t>男</t>
    <rPh sb="0" eb="1">
      <t>オトコ</t>
    </rPh>
    <phoneticPr fontId="2"/>
  </si>
  <si>
    <t>氏　　　　　名</t>
    <phoneticPr fontId="8"/>
  </si>
  <si>
    <t>（　ふ　り　が　な　）</t>
    <phoneticPr fontId="2"/>
  </si>
  <si>
    <t>歳</t>
    <rPh sb="0" eb="1">
      <t>サイ</t>
    </rPh>
    <phoneticPr fontId="2"/>
  </si>
  <si>
    <t>kg級</t>
    <rPh sb="2" eb="3">
      <t>キュウ</t>
    </rPh>
    <phoneticPr fontId="2"/>
  </si>
  <si>
    <t>印</t>
    <rPh sb="0" eb="1">
      <t>イン</t>
    </rPh>
    <phoneticPr fontId="8"/>
  </si>
  <si>
    <t>都道府県</t>
    <rPh sb="0" eb="4">
      <t>トドウフケン</t>
    </rPh>
    <phoneticPr fontId="2"/>
  </si>
  <si>
    <t>ウエイトリフティング協会</t>
    <rPh sb="10" eb="12">
      <t>キョウカイ</t>
    </rPh>
    <phoneticPr fontId="2"/>
  </si>
  <si>
    <t>会長名</t>
    <rPh sb="0" eb="3">
      <t>カイチョウメイ</t>
    </rPh>
    <phoneticPr fontId="8"/>
  </si>
  <si>
    <t>〒</t>
    <phoneticPr fontId="8"/>
  </si>
  <si>
    <t>現　　住　　所</t>
    <rPh sb="0" eb="1">
      <t>ゲン</t>
    </rPh>
    <rPh sb="3" eb="4">
      <t>ジュウ</t>
    </rPh>
    <rPh sb="6" eb="7">
      <t>ジョ</t>
    </rPh>
    <phoneticPr fontId="8"/>
  </si>
  <si>
    <t>電話</t>
    <rPh sb="0" eb="2">
      <t>デンワ</t>
    </rPh>
    <phoneticPr fontId="2"/>
  </si>
  <si>
    <t>FAX</t>
    <phoneticPr fontId="2"/>
  </si>
  <si>
    <t>事 　務　　　　　　　　　　連絡者</t>
    <rPh sb="0" eb="1">
      <t>コト</t>
    </rPh>
    <rPh sb="3" eb="4">
      <t>ツトム</t>
    </rPh>
    <rPh sb="14" eb="17">
      <t>レンラクシャ</t>
    </rPh>
    <phoneticPr fontId="2"/>
  </si>
  <si>
    <t>支 　部　　　　　　　　　　　　協会名</t>
    <rPh sb="0" eb="1">
      <t>シ</t>
    </rPh>
    <rPh sb="3" eb="4">
      <t>ブ</t>
    </rPh>
    <rPh sb="16" eb="18">
      <t>キョウカイ</t>
    </rPh>
    <rPh sb="18" eb="19">
      <t>メイ</t>
    </rPh>
    <phoneticPr fontId="2"/>
  </si>
  <si>
    <t>連絡先
住 所</t>
    <rPh sb="0" eb="3">
      <t>レンラクサキ</t>
    </rPh>
    <rPh sb="4" eb="5">
      <t>ジュウ</t>
    </rPh>
    <rPh sb="6" eb="7">
      <t>ジョ</t>
    </rPh>
    <phoneticPr fontId="2"/>
  </si>
  <si>
    <t>女</t>
    <rPh sb="0" eb="1">
      <t>ジョ</t>
    </rPh>
    <phoneticPr fontId="2"/>
  </si>
  <si>
    <t>年齢区分</t>
    <rPh sb="0" eb="2">
      <t>ネンレイ</t>
    </rPh>
    <rPh sb="2" eb="4">
      <t>クブン</t>
    </rPh>
    <phoneticPr fontId="2"/>
  </si>
  <si>
    <t>マスターズカテゴリー</t>
    <phoneticPr fontId="17"/>
  </si>
  <si>
    <t>起算年</t>
    <rPh sb="0" eb="2">
      <t>キサン</t>
    </rPh>
    <rPh sb="2" eb="3">
      <t>ネン</t>
    </rPh>
    <phoneticPr fontId="17"/>
  </si>
  <si>
    <t>№</t>
    <phoneticPr fontId="2"/>
  </si>
  <si>
    <t>カテゴリー</t>
    <phoneticPr fontId="17"/>
  </si>
  <si>
    <t>年齢範囲</t>
    <rPh sb="0" eb="2">
      <t>ネンレイ</t>
    </rPh>
    <rPh sb="2" eb="4">
      <t>ハンイ</t>
    </rPh>
    <phoneticPr fontId="17"/>
  </si>
  <si>
    <t>生年範囲</t>
    <rPh sb="0" eb="2">
      <t>セイネン</t>
    </rPh>
    <rPh sb="2" eb="4">
      <t>ハンイ</t>
    </rPh>
    <phoneticPr fontId="17"/>
  </si>
  <si>
    <t>以上</t>
    <rPh sb="0" eb="2">
      <t>イジョウ</t>
    </rPh>
    <phoneticPr fontId="17"/>
  </si>
  <si>
    <t>年12月31日以前に生まれ</t>
    <rPh sb="0" eb="1">
      <t>ネン</t>
    </rPh>
    <rPh sb="3" eb="4">
      <t>ガツ</t>
    </rPh>
    <rPh sb="6" eb="7">
      <t>ニチ</t>
    </rPh>
    <rPh sb="7" eb="9">
      <t>イゼン</t>
    </rPh>
    <rPh sb="10" eb="11">
      <t>ウ</t>
    </rPh>
    <phoneticPr fontId="17"/>
  </si>
  <si>
    <t>までの者</t>
    <rPh sb="3" eb="4">
      <t>モノ</t>
    </rPh>
    <phoneticPr fontId="17"/>
  </si>
  <si>
    <t>年1月1日以降</t>
    <rPh sb="0" eb="1">
      <t>ネン</t>
    </rPh>
    <rPh sb="2" eb="3">
      <t>ガツ</t>
    </rPh>
    <rPh sb="4" eb="5">
      <t>ニチ</t>
    </rPh>
    <rPh sb="5" eb="7">
      <t>イコウ</t>
    </rPh>
    <phoneticPr fontId="17"/>
  </si>
  <si>
    <t>No</t>
    <phoneticPr fontId="21"/>
  </si>
  <si>
    <t xml:space="preserve">  48Kg</t>
    <phoneticPr fontId="2"/>
  </si>
  <si>
    <t>W</t>
    <phoneticPr fontId="2"/>
  </si>
  <si>
    <t xml:space="preserve">  53Kg</t>
    <phoneticPr fontId="2"/>
  </si>
  <si>
    <t xml:space="preserve">  58Kg</t>
    <phoneticPr fontId="2"/>
  </si>
  <si>
    <t xml:space="preserve">  63Kg</t>
    <phoneticPr fontId="2"/>
  </si>
  <si>
    <t xml:space="preserve">  69Kg</t>
    <phoneticPr fontId="2"/>
  </si>
  <si>
    <t xml:space="preserve">  75Kg</t>
    <phoneticPr fontId="2"/>
  </si>
  <si>
    <t xml:space="preserve"> +75Kg</t>
    <phoneticPr fontId="2"/>
  </si>
  <si>
    <t>M</t>
    <phoneticPr fontId="2"/>
  </si>
  <si>
    <t xml:space="preserve">  56Kg</t>
    <phoneticPr fontId="2"/>
  </si>
  <si>
    <t xml:space="preserve">  62Kg</t>
    <phoneticPr fontId="2"/>
  </si>
  <si>
    <t xml:space="preserve">  77Kg</t>
    <phoneticPr fontId="2"/>
  </si>
  <si>
    <t xml:space="preserve">  85Kg</t>
    <phoneticPr fontId="2"/>
  </si>
  <si>
    <t xml:space="preserve">  94Kg</t>
    <phoneticPr fontId="2"/>
  </si>
  <si>
    <t xml:space="preserve"> 105Kg</t>
    <phoneticPr fontId="2"/>
  </si>
  <si>
    <t>+105Kg</t>
    <phoneticPr fontId="2"/>
  </si>
  <si>
    <t>年齢起算日＝</t>
    <rPh sb="0" eb="2">
      <t>ネンレイ</t>
    </rPh>
    <rPh sb="2" eb="5">
      <t>キサンビ</t>
    </rPh>
    <phoneticPr fontId="8"/>
  </si>
  <si>
    <t>名</t>
    <rPh sb="0" eb="1">
      <t>メイ</t>
    </rPh>
    <phoneticPr fontId="8"/>
  </si>
  <si>
    <t>参加料　10,000円×</t>
    <rPh sb="0" eb="3">
      <t>サンカリョウ</t>
    </rPh>
    <rPh sb="10" eb="11">
      <t>エン</t>
    </rPh>
    <phoneticPr fontId="2"/>
  </si>
  <si>
    <r>
      <t>様式</t>
    </r>
    <r>
      <rPr>
        <sz val="12"/>
        <color indexed="8"/>
        <rFont val="ＭＳ Ｐゴシック"/>
        <family val="3"/>
        <charset val="128"/>
      </rPr>
      <t>2</t>
    </r>
    <r>
      <rPr>
        <sz val="12"/>
        <color indexed="8"/>
        <rFont val="ＭＳ Ｐゴシック"/>
        <family val="3"/>
        <charset val="128"/>
      </rPr>
      <t xml:space="preserve">号（女子） </t>
    </r>
    <r>
      <rPr>
        <sz val="12"/>
        <color indexed="8"/>
        <rFont val="ＭＳ Ｐゴシック"/>
        <family val="3"/>
        <charset val="128"/>
      </rPr>
      <t xml:space="preserve">    NO_</t>
    </r>
    <rPh sb="0" eb="2">
      <t>ヨウシキ</t>
    </rPh>
    <rPh sb="3" eb="4">
      <t>ゴウ</t>
    </rPh>
    <rPh sb="5" eb="6">
      <t>ジョ</t>
    </rPh>
    <phoneticPr fontId="2"/>
  </si>
  <si>
    <t>○○建築（株）</t>
    <rPh sb="2" eb="4">
      <t>ケンチク</t>
    </rPh>
    <rPh sb="4" eb="7">
      <t>カブ</t>
    </rPh>
    <phoneticPr fontId="24"/>
  </si>
  <si>
    <t>〒</t>
    <phoneticPr fontId="8"/>
  </si>
  <si>
    <t>　　〒</t>
    <phoneticPr fontId="8"/>
  </si>
  <si>
    <t>〒</t>
    <phoneticPr fontId="2"/>
  </si>
  <si>
    <t>FAX</t>
    <phoneticPr fontId="2"/>
  </si>
  <si>
    <t>（　ふ　り　が　な　）</t>
    <phoneticPr fontId="2"/>
  </si>
  <si>
    <t>　　〒　　　　　-</t>
    <phoneticPr fontId="8"/>
  </si>
  <si>
    <t>氏　　　　　名</t>
    <phoneticPr fontId="8"/>
  </si>
  <si>
    <t>〒</t>
    <phoneticPr fontId="2"/>
  </si>
  <si>
    <t>FAX</t>
    <phoneticPr fontId="2"/>
  </si>
  <si>
    <t>（　ふ　り　が　な　）</t>
    <phoneticPr fontId="2"/>
  </si>
  <si>
    <t>　　〒　　　　　-</t>
    <phoneticPr fontId="8"/>
  </si>
  <si>
    <t>氏　　　　　名</t>
    <phoneticPr fontId="8"/>
  </si>
  <si>
    <t>〒</t>
    <phoneticPr fontId="8"/>
  </si>
  <si>
    <t>〒</t>
    <phoneticPr fontId="8"/>
  </si>
  <si>
    <t>〒</t>
    <phoneticPr fontId="2"/>
  </si>
  <si>
    <t>FAX</t>
    <phoneticPr fontId="2"/>
  </si>
  <si>
    <t>（　ふ　り　が　な　）</t>
    <phoneticPr fontId="2"/>
  </si>
  <si>
    <t>　　〒　　　　　-</t>
    <phoneticPr fontId="8"/>
  </si>
  <si>
    <t>氏　　　　　名</t>
    <phoneticPr fontId="8"/>
  </si>
  <si>
    <t>〒</t>
    <phoneticPr fontId="8"/>
  </si>
  <si>
    <t>〒</t>
    <phoneticPr fontId="8"/>
  </si>
  <si>
    <t>〒</t>
    <phoneticPr fontId="8"/>
  </si>
  <si>
    <t>（　ふ　り　が　な　）</t>
    <phoneticPr fontId="2"/>
  </si>
  <si>
    <t>〒</t>
    <phoneticPr fontId="8"/>
  </si>
  <si>
    <t>〒</t>
    <phoneticPr fontId="8"/>
  </si>
  <si>
    <t>〒</t>
    <phoneticPr fontId="8"/>
  </si>
  <si>
    <t>〒</t>
    <phoneticPr fontId="8"/>
  </si>
  <si>
    <r>
      <t>様式2</t>
    </r>
    <r>
      <rPr>
        <sz val="12"/>
        <color indexed="8"/>
        <rFont val="ＭＳ Ｐゴシック"/>
        <family val="3"/>
        <charset val="128"/>
      </rPr>
      <t xml:space="preserve">号（女子） </t>
    </r>
    <r>
      <rPr>
        <sz val="12"/>
        <color indexed="8"/>
        <rFont val="ＭＳ Ｐゴシック"/>
        <family val="3"/>
        <charset val="128"/>
      </rPr>
      <t xml:space="preserve">    NO_1</t>
    </r>
    <rPh sb="0" eb="2">
      <t>ヨウシキ</t>
    </rPh>
    <rPh sb="3" eb="4">
      <t>ゴウ</t>
    </rPh>
    <rPh sb="5" eb="6">
      <t>ジョ</t>
    </rPh>
    <phoneticPr fontId="2"/>
  </si>
  <si>
    <r>
      <t xml:space="preserve">様式2号（女子） </t>
    </r>
    <r>
      <rPr>
        <sz val="12"/>
        <color indexed="8"/>
        <rFont val="ＭＳ Ｐゴシック"/>
        <family val="3"/>
        <charset val="128"/>
      </rPr>
      <t xml:space="preserve">    NO_2</t>
    </r>
    <rPh sb="0" eb="2">
      <t>ヨウシキ</t>
    </rPh>
    <rPh sb="3" eb="4">
      <t>ゴウ</t>
    </rPh>
    <rPh sb="5" eb="6">
      <t>ジョ</t>
    </rPh>
    <phoneticPr fontId="2"/>
  </si>
  <si>
    <t>様式１号（男子）     NO_1</t>
    <rPh sb="0" eb="2">
      <t>ヨウシキ</t>
    </rPh>
    <rPh sb="3" eb="4">
      <t>ゴウ</t>
    </rPh>
    <rPh sb="5" eb="7">
      <t>ダンシ</t>
    </rPh>
    <phoneticPr fontId="2"/>
  </si>
  <si>
    <r>
      <t xml:space="preserve">様式１号（男子） </t>
    </r>
    <r>
      <rPr>
        <sz val="12"/>
        <color indexed="8"/>
        <rFont val="ＭＳ Ｐゴシック"/>
        <family val="3"/>
        <charset val="128"/>
      </rPr>
      <t xml:space="preserve">    NO_2</t>
    </r>
    <rPh sb="0" eb="2">
      <t>ヨウシキ</t>
    </rPh>
    <rPh sb="3" eb="4">
      <t>ゴウ</t>
    </rPh>
    <rPh sb="5" eb="7">
      <t>ダンシ</t>
    </rPh>
    <phoneticPr fontId="2"/>
  </si>
  <si>
    <t>下記の口座あて銀行振込すること。</t>
  </si>
  <si>
    <t>「男子」　５６・６２・６９・７７・８５・９４・１０５・＋１０５ｋｇ級　（８階級）</t>
    <rPh sb="1" eb="3">
      <t>ダンシ</t>
    </rPh>
    <rPh sb="33" eb="34">
      <t>キュウ</t>
    </rPh>
    <rPh sb="37" eb="39">
      <t>カイキュウ</t>
    </rPh>
    <phoneticPr fontId="2"/>
  </si>
  <si>
    <t>規定２種目　（スナッチ　・　クリーン&amp;ジャーク)</t>
    <phoneticPr fontId="2"/>
  </si>
  <si>
    <t>８)競技方法</t>
    <phoneticPr fontId="2"/>
  </si>
  <si>
    <t>ただし選手紹介は行わない。</t>
    <phoneticPr fontId="2"/>
  </si>
  <si>
    <t xml:space="preserve">（男女共) </t>
    <phoneticPr fontId="2"/>
  </si>
  <si>
    <t>Ｗ・Ｍ</t>
    <phoneticPr fontId="2"/>
  </si>
  <si>
    <t>歳以上の者</t>
    <phoneticPr fontId="2"/>
  </si>
  <si>
    <t>(</t>
    <phoneticPr fontId="2"/>
  </si>
  <si>
    <t>年12月31日以前生まれ)</t>
    <rPh sb="0" eb="1">
      <t>ネン</t>
    </rPh>
    <rPh sb="3" eb="4">
      <t>ガツ</t>
    </rPh>
    <rPh sb="6" eb="7">
      <t>ヒ</t>
    </rPh>
    <rPh sb="7" eb="9">
      <t>イゼン</t>
    </rPh>
    <rPh sb="9" eb="10">
      <t>ウ</t>
    </rPh>
    <phoneticPr fontId="2"/>
  </si>
  <si>
    <t>Ｗ・Ｍ</t>
    <phoneticPr fontId="2"/>
  </si>
  <si>
    <t>歳以上</t>
    <phoneticPr fontId="2"/>
  </si>
  <si>
    <t>歳までの者</t>
    <rPh sb="0" eb="1">
      <t>サイ</t>
    </rPh>
    <rPh sb="4" eb="5">
      <t>モノ</t>
    </rPh>
    <phoneticPr fontId="2"/>
  </si>
  <si>
    <t>(</t>
    <phoneticPr fontId="2"/>
  </si>
  <si>
    <t>年1月1日以降</t>
    <rPh sb="0" eb="1">
      <t>ネン</t>
    </rPh>
    <rPh sb="2" eb="3">
      <t>ガツ</t>
    </rPh>
    <rPh sb="4" eb="5">
      <t>ヒ</t>
    </rPh>
    <rPh sb="5" eb="7">
      <t>イコウ</t>
    </rPh>
    <phoneticPr fontId="2"/>
  </si>
  <si>
    <t>期　日</t>
    <phoneticPr fontId="2"/>
  </si>
  <si>
    <t>日　　　　　　　　　　　　程</t>
    <rPh sb="0" eb="1">
      <t>ヒ</t>
    </rPh>
    <rPh sb="13" eb="14">
      <t>ホド</t>
    </rPh>
    <phoneticPr fontId="2"/>
  </si>
  <si>
    <t>～</t>
    <phoneticPr fontId="2"/>
  </si>
  <si>
    <t>ＪＷＡマスターズ委員会</t>
    <phoneticPr fontId="2"/>
  </si>
  <si>
    <t>審判・監督会議・都道府県マスターズ委員会</t>
    <phoneticPr fontId="2"/>
  </si>
  <si>
    <t>Ｍ</t>
    <phoneticPr fontId="2"/>
  </si>
  <si>
    <t>74)</t>
    <phoneticPr fontId="2"/>
  </si>
  <si>
    <t>69)</t>
    <phoneticPr fontId="2"/>
  </si>
  <si>
    <t>64)</t>
    <phoneticPr fontId="2"/>
  </si>
  <si>
    <t>59)</t>
    <phoneticPr fontId="2"/>
  </si>
  <si>
    <t>Ｗ</t>
    <phoneticPr fontId="2"/>
  </si>
  <si>
    <t>～</t>
    <phoneticPr fontId="2"/>
  </si>
  <si>
    <t>Ｍ</t>
    <phoneticPr fontId="2"/>
  </si>
  <si>
    <t>(</t>
    <phoneticPr fontId="2"/>
  </si>
  <si>
    <t>54)</t>
    <phoneticPr fontId="2"/>
  </si>
  <si>
    <t>49)</t>
    <phoneticPr fontId="2"/>
  </si>
  <si>
    <t>44)</t>
    <phoneticPr fontId="2"/>
  </si>
  <si>
    <t>39)</t>
    <phoneticPr fontId="2"/>
  </si>
  <si>
    <t>※　参加人数により日程を変更することがあります。</t>
    <phoneticPr fontId="2"/>
  </si>
  <si>
    <t>各区分各階級トータル３位までにメダルを、６位までに賞状を授与する。</t>
    <rPh sb="11" eb="12">
      <t>イ</t>
    </rPh>
    <phoneticPr fontId="2"/>
  </si>
  <si>
    <t>(1)　金 額</t>
    <phoneticPr fontId="2"/>
  </si>
  <si>
    <t xml:space="preserve">1人　１０，０００円(傷害保険料を含む) </t>
    <rPh sb="1" eb="2">
      <t>ニン</t>
    </rPh>
    <phoneticPr fontId="2"/>
  </si>
  <si>
    <t>(2)　納入方法</t>
    <phoneticPr fontId="2"/>
  </si>
  <si>
    <t>(3)　振 込 先</t>
    <phoneticPr fontId="2"/>
  </si>
  <si>
    <t>(4)　預金種目</t>
    <phoneticPr fontId="2"/>
  </si>
  <si>
    <t>普通預金</t>
    <rPh sb="0" eb="2">
      <t>フツウ</t>
    </rPh>
    <phoneticPr fontId="2"/>
  </si>
  <si>
    <t>(5)　口座番号</t>
    <phoneticPr fontId="2"/>
  </si>
  <si>
    <t>(6)　名義 人</t>
    <phoneticPr fontId="2"/>
  </si>
  <si>
    <t>14)参加申込</t>
    <phoneticPr fontId="2"/>
  </si>
  <si>
    <t>申し込み方法は、次のとおりとする。</t>
    <phoneticPr fontId="2"/>
  </si>
  <si>
    <t>　メールで送信した場合も下記の２箇所にはコピーを郵送すること。</t>
    <rPh sb="12" eb="14">
      <t>カキ</t>
    </rPh>
    <phoneticPr fontId="2"/>
  </si>
  <si>
    <t>(1)　申込責任者は、各都道府県協会長とする。</t>
    <phoneticPr fontId="2"/>
  </si>
  <si>
    <t>(2)　所定の申込用紙を２部作成し、下記あてに送付する。(男子　様式１、女子　様式２)</t>
    <phoneticPr fontId="2"/>
  </si>
  <si>
    <t xml:space="preserve">      同時に①宛てに大会参加料の振込用紙の写しを送付すること。</t>
    <phoneticPr fontId="2"/>
  </si>
  <si>
    <t>連絡先</t>
    <phoneticPr fontId="2"/>
  </si>
  <si>
    <t xml:space="preserve">　　②　〒１５０－８０５０ </t>
    <phoneticPr fontId="2"/>
  </si>
  <si>
    <t>東京都渋谷区神南１－１－１　岸記念体育会館内</t>
    <phoneticPr fontId="2"/>
  </si>
  <si>
    <t>連絡先</t>
    <phoneticPr fontId="2"/>
  </si>
  <si>
    <t>ＴＥＬ ０３－３４８１－２３５９</t>
    <phoneticPr fontId="2"/>
  </si>
  <si>
    <t>ＦＡＸ ０３－３４８１－２３９４</t>
    <phoneticPr fontId="2"/>
  </si>
  <si>
    <t>(2)　競技中における選手の傷病事故については、主催者側で応急の処置はするが、その後の</t>
    <phoneticPr fontId="2"/>
  </si>
  <si>
    <t xml:space="preserve">   責任は主催・主管とも負わないものとする。</t>
    <phoneticPr fontId="2"/>
  </si>
  <si>
    <t>(3)　参加料はいかなる事由でも返金しない。</t>
    <phoneticPr fontId="2"/>
  </si>
  <si>
    <t>(4)　本大会は主管協会の負担軽減のため「自主運営」を目指しています。</t>
    <rPh sb="4" eb="5">
      <t>ホン</t>
    </rPh>
    <phoneticPr fontId="2"/>
  </si>
  <si>
    <t xml:space="preserve">   出場階級以外での審判のご協力を例年通り、お願いします。</t>
    <phoneticPr fontId="2"/>
  </si>
  <si>
    <t>(6)　開会式・閉会式は実施いたしません。</t>
    <phoneticPr fontId="2"/>
  </si>
  <si>
    <t xml:space="preserve">１）主　　　催 </t>
    <phoneticPr fontId="2"/>
  </si>
  <si>
    <t>２）主　　　管</t>
    <phoneticPr fontId="2"/>
  </si>
  <si>
    <t>３）後　　　援</t>
    <rPh sb="2" eb="3">
      <t>ゴ</t>
    </rPh>
    <rPh sb="6" eb="7">
      <t>エン</t>
    </rPh>
    <phoneticPr fontId="2"/>
  </si>
  <si>
    <t>４）期　　　日</t>
    <rPh sb="2" eb="3">
      <t>キ</t>
    </rPh>
    <rPh sb="6" eb="7">
      <t>ヒ</t>
    </rPh>
    <phoneticPr fontId="2"/>
  </si>
  <si>
    <t>５）会　　　場</t>
    <rPh sb="2" eb="3">
      <t>カイ</t>
    </rPh>
    <rPh sb="6" eb="7">
      <t>バ</t>
    </rPh>
    <phoneticPr fontId="2"/>
  </si>
  <si>
    <t>６）階　　　級</t>
    <phoneticPr fontId="2"/>
  </si>
  <si>
    <t>７)種　　　目</t>
    <phoneticPr fontId="2"/>
  </si>
  <si>
    <t>９)区　　　分</t>
    <phoneticPr fontId="2"/>
  </si>
  <si>
    <t>11)日　　　程</t>
    <rPh sb="3" eb="4">
      <t>ニチ</t>
    </rPh>
    <rPh sb="7" eb="8">
      <t>ホド</t>
    </rPh>
    <phoneticPr fontId="2"/>
  </si>
  <si>
    <t>12)表　　　彰</t>
    <phoneticPr fontId="2"/>
  </si>
  <si>
    <t>13)参 加 料</t>
    <rPh sb="7" eb="8">
      <t>リョウ</t>
    </rPh>
    <phoneticPr fontId="2"/>
  </si>
  <si>
    <t>15)そ の 他</t>
    <phoneticPr fontId="2"/>
  </si>
  <si>
    <t>Ｍ７５・Ｍ８０・Ｍ８５～</t>
    <phoneticPr fontId="2"/>
  </si>
  <si>
    <t xml:space="preserve">     公益社団法人 日本ウエイトリフティング協会 事務局宛</t>
    <rPh sb="5" eb="7">
      <t>コウエキ</t>
    </rPh>
    <phoneticPr fontId="2"/>
  </si>
  <si>
    <r>
      <rPr>
        <sz val="12"/>
        <color indexed="8"/>
        <rFont val="ＭＳ Ｐゴシック"/>
        <family val="3"/>
        <charset val="128"/>
      </rPr>
      <t xml:space="preserve">生年月日（年齢）                                                 </t>
    </r>
    <r>
      <rPr>
        <sz val="10"/>
        <color indexed="8"/>
        <rFont val="ＭＳ Ｐゴシック"/>
        <family val="3"/>
        <charset val="128"/>
      </rPr>
      <t>※誕生年は西暦・年齢は2016年12月31日現在</t>
    </r>
    <rPh sb="0" eb="2">
      <t>セイネン</t>
    </rPh>
    <rPh sb="2" eb="4">
      <t>ガッピ</t>
    </rPh>
    <rPh sb="5" eb="7">
      <t>ネンレイ</t>
    </rPh>
    <rPh sb="58" eb="60">
      <t>タンジョウ</t>
    </rPh>
    <rPh sb="60" eb="61">
      <t>ネン</t>
    </rPh>
    <rPh sb="62" eb="64">
      <t>セイレキ</t>
    </rPh>
    <rPh sb="65" eb="67">
      <t>ネンレイ</t>
    </rPh>
    <rPh sb="72" eb="73">
      <t>ネン</t>
    </rPh>
    <rPh sb="75" eb="76">
      <t>ツキ</t>
    </rPh>
    <rPh sb="78" eb="79">
      <t>ニチ</t>
    </rPh>
    <rPh sb="79" eb="81">
      <t>ゲンザイ</t>
    </rPh>
    <phoneticPr fontId="2"/>
  </si>
  <si>
    <t>　 選考の資料とする。</t>
    <rPh sb="2" eb="4">
      <t>センコウ</t>
    </rPh>
    <phoneticPr fontId="2"/>
  </si>
  <si>
    <t>01234567</t>
    <phoneticPr fontId="24"/>
  </si>
  <si>
    <t>01120999</t>
    <phoneticPr fontId="24"/>
  </si>
  <si>
    <t>+105</t>
    <phoneticPr fontId="24"/>
  </si>
  <si>
    <t>56</t>
    <phoneticPr fontId="24"/>
  </si>
  <si>
    <t>77</t>
    <phoneticPr fontId="24"/>
  </si>
  <si>
    <t>62</t>
    <phoneticPr fontId="24"/>
  </si>
  <si>
    <t>公益社団法人日本ウエイトリフティング協会</t>
    <rPh sb="0" eb="2">
      <t>コウエキ</t>
    </rPh>
    <phoneticPr fontId="2"/>
  </si>
  <si>
    <t>備　　考</t>
    <rPh sb="0" eb="1">
      <t>ソナエ</t>
    </rPh>
    <rPh sb="3" eb="4">
      <t>コウ</t>
    </rPh>
    <phoneticPr fontId="2"/>
  </si>
  <si>
    <t>競技開始（予定）</t>
    <rPh sb="0" eb="2">
      <t>キョウギ</t>
    </rPh>
    <rPh sb="2" eb="4">
      <t>カイシ</t>
    </rPh>
    <rPh sb="5" eb="7">
      <t>ヨテイ</t>
    </rPh>
    <phoneticPr fontId="2"/>
  </si>
  <si>
    <t>競技開始　　　　　</t>
    <rPh sb="0" eb="2">
      <t>キョウギ</t>
    </rPh>
    <rPh sb="2" eb="4">
      <t>カイシ</t>
    </rPh>
    <phoneticPr fontId="2"/>
  </si>
  <si>
    <t>(5)　公益社団法人日本ウエイトリフティング協会では、本年度も賛助会員を募集しています。</t>
    <rPh sb="4" eb="6">
      <t>コウエキ</t>
    </rPh>
    <rPh sb="6" eb="8">
      <t>シャダン</t>
    </rPh>
    <rPh sb="8" eb="10">
      <t>ホウジン</t>
    </rPh>
    <phoneticPr fontId="2"/>
  </si>
  <si>
    <t>　します。</t>
    <phoneticPr fontId="2"/>
  </si>
  <si>
    <t xml:space="preserve">   マスターズの選手の方々にもこの趣旨をご理解いただき、賛助会員への入会をお願いいた</t>
    <rPh sb="29" eb="31">
      <t>サンジョ</t>
    </rPh>
    <rPh sb="31" eb="33">
      <t>カイイン</t>
    </rPh>
    <rPh sb="35" eb="37">
      <t>ニュウカイ</t>
    </rPh>
    <rPh sb="39" eb="40">
      <t>ネガ</t>
    </rPh>
    <phoneticPr fontId="2"/>
  </si>
  <si>
    <t>　可能な支部は、公益社団法人日本ウエイトリフティング協会のホームページから</t>
    <rPh sb="8" eb="10">
      <t>コウエキ</t>
    </rPh>
    <rPh sb="10" eb="12">
      <t>シャダン</t>
    </rPh>
    <rPh sb="12" eb="14">
      <t>ホウジン</t>
    </rPh>
    <phoneticPr fontId="2"/>
  </si>
  <si>
    <t>申込書をタウンロードしメールにて添付送信してください。</t>
    <phoneticPr fontId="2"/>
  </si>
  <si>
    <t>競技会場会議室</t>
    <phoneticPr fontId="2"/>
  </si>
  <si>
    <t>〃</t>
    <phoneticPr fontId="2"/>
  </si>
  <si>
    <t>競技開始</t>
    <rPh sb="0" eb="2">
      <t>キョウギ</t>
    </rPh>
    <rPh sb="2" eb="4">
      <t>カイシ</t>
    </rPh>
    <phoneticPr fontId="2"/>
  </si>
  <si>
    <t xml:space="preserve">全力テゴリー(女子) </t>
    <phoneticPr fontId="2"/>
  </si>
  <si>
    <t>10)参加資格</t>
    <phoneticPr fontId="2"/>
  </si>
  <si>
    <t>　　登録予定の者。</t>
    <rPh sb="2" eb="4">
      <t>トウロク</t>
    </rPh>
    <rPh sb="4" eb="6">
      <t>ヨテイ</t>
    </rPh>
    <rPh sb="7" eb="8">
      <t>モノ</t>
    </rPh>
    <phoneticPr fontId="2"/>
  </si>
  <si>
    <t>第３５回全日本マスターズウエイトリフティング競技選手権大会実施要項</t>
    <phoneticPr fontId="2"/>
  </si>
  <si>
    <t>新潟県ウエイトリフティング協会</t>
    <rPh sb="0" eb="3">
      <t>ニイガタケン</t>
    </rPh>
    <phoneticPr fontId="2"/>
  </si>
  <si>
    <t>平成２９年８月１７日(木)　・１８日（金)　・１９日(土)　・２０日(日)　　４日間</t>
    <phoneticPr fontId="2"/>
  </si>
  <si>
    <t>〒９４９－８３１３　新潟県中魚沼郡津南町大字秋成１２３００</t>
    <phoneticPr fontId="2"/>
  </si>
  <si>
    <t>　　TEL ０２５－７６５－４６１１</t>
    <phoneticPr fontId="2"/>
  </si>
  <si>
    <t>最寄駅 JR上越新幹線越後湯沢駅東口出口→タクシー約50分</t>
    <rPh sb="6" eb="8">
      <t>ジョウエツ</t>
    </rPh>
    <rPh sb="8" eb="11">
      <t>シンカンセン</t>
    </rPh>
    <rPh sb="11" eb="16">
      <t>エチゴユザワエキ</t>
    </rPh>
    <rPh sb="16" eb="18">
      <t>ヒガシグチ</t>
    </rPh>
    <rPh sb="18" eb="20">
      <t>デグチ</t>
    </rPh>
    <rPh sb="25" eb="26">
      <t>ヤク</t>
    </rPh>
    <rPh sb="28" eb="29">
      <t>プン</t>
    </rPh>
    <phoneticPr fontId="2"/>
  </si>
  <si>
    <t>関越自動車道塩沢石打ICから国道353号線から117号線約33km約50分</t>
    <phoneticPr fontId="2"/>
  </si>
  <si>
    <t>平成２９年度公益社団法人日本ウエイトリフティング協会制定の競技規則による。</t>
    <rPh sb="6" eb="8">
      <t>コウエキ</t>
    </rPh>
    <rPh sb="12" eb="14">
      <t>ニホン</t>
    </rPh>
    <phoneticPr fontId="2"/>
  </si>
  <si>
    <t>(1)　平成２９年度公益社団法人日本ウエイトリフティング協会に新規登録予定の者。</t>
    <rPh sb="10" eb="12">
      <t>コウエキ</t>
    </rPh>
    <rPh sb="31" eb="33">
      <t>シンキ</t>
    </rPh>
    <rPh sb="35" eb="37">
      <t>ヨテイ</t>
    </rPh>
    <rPh sb="38" eb="39">
      <t>モノ</t>
    </rPh>
    <phoneticPr fontId="2"/>
  </si>
  <si>
    <t>(2)　平成２８年度公益社団法人日本ウエイトリフティング協会登録選手であり、かつ平成２９年度継続</t>
    <rPh sb="8" eb="10">
      <t>ネンド</t>
    </rPh>
    <rPh sb="10" eb="12">
      <t>コウエキ</t>
    </rPh>
    <rPh sb="40" eb="42">
      <t>ヘイセイ</t>
    </rPh>
    <rPh sb="44" eb="46">
      <t>ネンド</t>
    </rPh>
    <rPh sb="46" eb="48">
      <t>ケイゾク</t>
    </rPh>
    <phoneticPr fontId="2"/>
  </si>
  <si>
    <t>(3)　１９８２年１２月３１日以前に生まれた者。</t>
    <phoneticPr fontId="2"/>
  </si>
  <si>
    <t>新潟</t>
    <rPh sb="0" eb="2">
      <t>ニイガタ</t>
    </rPh>
    <phoneticPr fontId="24"/>
  </si>
  <si>
    <t>新潟　太郎</t>
    <rPh sb="0" eb="2">
      <t>ニイガタ</t>
    </rPh>
    <rPh sb="3" eb="5">
      <t>タロウ</t>
    </rPh>
    <phoneticPr fontId="24"/>
  </si>
  <si>
    <t>950-0000</t>
    <phoneticPr fontId="24"/>
  </si>
  <si>
    <t>新潟県新潟市○区○○町○丁目○○－○○</t>
    <rPh sb="0" eb="3">
      <t>ニイガタケン</t>
    </rPh>
    <rPh sb="3" eb="5">
      <t>ニイガタ</t>
    </rPh>
    <rPh sb="5" eb="6">
      <t>シ</t>
    </rPh>
    <rPh sb="7" eb="8">
      <t>ク</t>
    </rPh>
    <rPh sb="10" eb="11">
      <t>チョウ</t>
    </rPh>
    <rPh sb="12" eb="14">
      <t>チョウメ</t>
    </rPh>
    <phoneticPr fontId="24"/>
  </si>
  <si>
    <t>025-271-1281</t>
    <phoneticPr fontId="24"/>
  </si>
  <si>
    <t>025-270-8301</t>
    <phoneticPr fontId="24"/>
  </si>
  <si>
    <r>
      <rPr>
        <sz val="12"/>
        <color indexed="8"/>
        <rFont val="ＭＳ Ｐゴシック"/>
        <family val="3"/>
        <charset val="128"/>
      </rPr>
      <t xml:space="preserve">生年月日（年齢）                                                 </t>
    </r>
    <r>
      <rPr>
        <sz val="10"/>
        <color indexed="8"/>
        <rFont val="ＭＳ Ｐゴシック"/>
        <family val="3"/>
        <charset val="128"/>
      </rPr>
      <t>※誕生年は西暦・年齢は2017年12月31日現在</t>
    </r>
    <rPh sb="0" eb="2">
      <t>セイネン</t>
    </rPh>
    <rPh sb="2" eb="4">
      <t>ガッピ</t>
    </rPh>
    <rPh sb="5" eb="7">
      <t>ネンレイ</t>
    </rPh>
    <rPh sb="58" eb="60">
      <t>タンジョウ</t>
    </rPh>
    <rPh sb="60" eb="61">
      <t>ネン</t>
    </rPh>
    <rPh sb="62" eb="64">
      <t>セイレキ</t>
    </rPh>
    <rPh sb="65" eb="67">
      <t>ネンレイ</t>
    </rPh>
    <rPh sb="72" eb="73">
      <t>ネン</t>
    </rPh>
    <rPh sb="75" eb="76">
      <t>ツキ</t>
    </rPh>
    <rPh sb="78" eb="79">
      <t>ニチ</t>
    </rPh>
    <rPh sb="79" eb="81">
      <t>ゲンザイ</t>
    </rPh>
    <phoneticPr fontId="2"/>
  </si>
  <si>
    <t>平成29年　　　　月　　　　日</t>
    <rPh sb="0" eb="2">
      <t>ヘイセイ</t>
    </rPh>
    <rPh sb="4" eb="5">
      <t>ネン</t>
    </rPh>
    <rPh sb="9" eb="10">
      <t>ツキ</t>
    </rPh>
    <rPh sb="14" eb="15">
      <t>ニチ</t>
    </rPh>
    <phoneticPr fontId="2"/>
  </si>
  <si>
    <t>競技会場</t>
  </si>
  <si>
    <t>競技会場</t>
    <phoneticPr fontId="2"/>
  </si>
  <si>
    <t>競技会場</t>
    <phoneticPr fontId="2"/>
  </si>
  <si>
    <t>第四銀行　　　　大形支店</t>
    <rPh sb="0" eb="2">
      <t>ダイシ</t>
    </rPh>
    <rPh sb="2" eb="4">
      <t>ギンコウ</t>
    </rPh>
    <rPh sb="8" eb="10">
      <t>オオガタ</t>
    </rPh>
    <rPh sb="10" eb="12">
      <t>シテン</t>
    </rPh>
    <phoneticPr fontId="2"/>
  </si>
  <si>
    <t>１５５３１３４</t>
    <phoneticPr fontId="2"/>
  </si>
  <si>
    <t>こじま　　　　えいじ</t>
    <phoneticPr fontId="2"/>
  </si>
  <si>
    <t xml:space="preserve">　メールアドレス　weightkojima0125@gmail.com (小嶋　栄二 address) </t>
    <rPh sb="37" eb="39">
      <t>コジマ</t>
    </rPh>
    <rPh sb="40" eb="42">
      <t>エイジ</t>
    </rPh>
    <phoneticPr fontId="2"/>
  </si>
  <si>
    <t>　　①　〒９５９－１５０３</t>
    <phoneticPr fontId="2"/>
  </si>
  <si>
    <t>(3)申込締切期限　 平成２９年　７月７日（金）午後５時必着</t>
    <rPh sb="22" eb="23">
      <t>キン</t>
    </rPh>
    <phoneticPr fontId="2"/>
  </si>
  <si>
    <t>平成29年度第35回全日本マスターズウエイトリフティング競技選手権大会　参加申込書(男）　</t>
    <rPh sb="0" eb="2">
      <t>ヘイセイ</t>
    </rPh>
    <rPh sb="4" eb="6">
      <t>ネンド</t>
    </rPh>
    <rPh sb="6" eb="7">
      <t>ダイ</t>
    </rPh>
    <rPh sb="9" eb="10">
      <t>カイ</t>
    </rPh>
    <rPh sb="10" eb="13">
      <t>ゼンニホン</t>
    </rPh>
    <rPh sb="28" eb="30">
      <t>キョウギ</t>
    </rPh>
    <rPh sb="30" eb="33">
      <t>センシュケン</t>
    </rPh>
    <rPh sb="33" eb="35">
      <t>タイカイ</t>
    </rPh>
    <rPh sb="36" eb="38">
      <t>サンカ</t>
    </rPh>
    <rPh sb="38" eb="41">
      <t>モウシコミショ</t>
    </rPh>
    <rPh sb="42" eb="43">
      <t>ダン</t>
    </rPh>
    <phoneticPr fontId="2"/>
  </si>
  <si>
    <t>(1)　本大会の成績を、２０１８年　世界マスターズ大会（スペイン・バルセロナ）日本代表選手の</t>
    <rPh sb="18" eb="20">
      <t>セカイ</t>
    </rPh>
    <rPh sb="25" eb="27">
      <t>タイカイ</t>
    </rPh>
    <phoneticPr fontId="2"/>
  </si>
  <si>
    <t>にいがｔ　たろう</t>
    <phoneticPr fontId="24"/>
  </si>
  <si>
    <t>950-0000</t>
    <phoneticPr fontId="24"/>
  </si>
  <si>
    <t>新潟県新潟市○区○○町丁目○-○</t>
    <rPh sb="0" eb="3">
      <t>ニイガタケン</t>
    </rPh>
    <rPh sb="3" eb="6">
      <t>ニイガタシ</t>
    </rPh>
    <rPh sb="7" eb="8">
      <t>ク</t>
    </rPh>
    <rPh sb="10" eb="11">
      <t>マチ</t>
    </rPh>
    <rPh sb="11" eb="13">
      <t>チョウメ</t>
    </rPh>
    <phoneticPr fontId="24"/>
  </si>
  <si>
    <t>(株)こじま商店</t>
    <rPh sb="0" eb="3">
      <t>カブ</t>
    </rPh>
    <rPh sb="6" eb="8">
      <t>ショウテン</t>
    </rPh>
    <phoneticPr fontId="24"/>
  </si>
  <si>
    <t>津南　一郎</t>
    <rPh sb="0" eb="2">
      <t>ツナン</t>
    </rPh>
    <rPh sb="3" eb="5">
      <t>イチロウ</t>
    </rPh>
    <phoneticPr fontId="24"/>
  </si>
  <si>
    <t>つなん　いちろう</t>
    <phoneticPr fontId="24"/>
  </si>
  <si>
    <t>津南町教育委員会</t>
    <rPh sb="0" eb="3">
      <t>ツナンマチ</t>
    </rPh>
    <rPh sb="3" eb="5">
      <t>キョウイク</t>
    </rPh>
    <rPh sb="5" eb="8">
      <t>イインカイ</t>
    </rPh>
    <phoneticPr fontId="24"/>
  </si>
  <si>
    <t>三条　次郎</t>
    <rPh sb="0" eb="2">
      <t>サンジョウ</t>
    </rPh>
    <rPh sb="3" eb="5">
      <t>ジロウ</t>
    </rPh>
    <phoneticPr fontId="24"/>
  </si>
  <si>
    <t>さんじょう　じろう</t>
    <phoneticPr fontId="24"/>
  </si>
  <si>
    <t>真黒　黒助</t>
    <rPh sb="0" eb="2">
      <t>マックロ</t>
    </rPh>
    <rPh sb="3" eb="4">
      <t>クロ</t>
    </rPh>
    <rPh sb="4" eb="5">
      <t>スケ</t>
    </rPh>
    <phoneticPr fontId="24"/>
  </si>
  <si>
    <t>まっくろ　くろすけ</t>
    <phoneticPr fontId="24"/>
  </si>
  <si>
    <t>湯沢　三郎</t>
    <rPh sb="0" eb="2">
      <t>ユザワ</t>
    </rPh>
    <rPh sb="3" eb="5">
      <t>サブロウ</t>
    </rPh>
    <phoneticPr fontId="24"/>
  </si>
  <si>
    <t>ゆざわ　さぶろう</t>
    <phoneticPr fontId="24"/>
  </si>
  <si>
    <t>平成29年度第35回全日本マスターズウエイトリフティング競技選手権大会　参加申込書（女）　</t>
    <rPh sb="0" eb="2">
      <t>ヘイセイ</t>
    </rPh>
    <rPh sb="4" eb="6">
      <t>ネンド</t>
    </rPh>
    <rPh sb="6" eb="7">
      <t>ダイ</t>
    </rPh>
    <rPh sb="9" eb="10">
      <t>カイ</t>
    </rPh>
    <rPh sb="10" eb="13">
      <t>ゼンニホン</t>
    </rPh>
    <rPh sb="28" eb="30">
      <t>キョウギ</t>
    </rPh>
    <rPh sb="30" eb="33">
      <t>センシュケン</t>
    </rPh>
    <rPh sb="33" eb="35">
      <t>タイカイ</t>
    </rPh>
    <rPh sb="36" eb="38">
      <t>サンカ</t>
    </rPh>
    <rPh sb="38" eb="41">
      <t>モウシコミショ</t>
    </rPh>
    <rPh sb="42" eb="43">
      <t>ジョ</t>
    </rPh>
    <phoneticPr fontId="2"/>
  </si>
  <si>
    <t>８月１７日（木）</t>
    <rPh sb="1" eb="2">
      <t>ガツ</t>
    </rPh>
    <rPh sb="4" eb="5">
      <t>ヒ</t>
    </rPh>
    <rPh sb="6" eb="7">
      <t>モク</t>
    </rPh>
    <phoneticPr fontId="2"/>
  </si>
  <si>
    <t>８月１８日（金）</t>
    <rPh sb="1" eb="2">
      <t>ガツ</t>
    </rPh>
    <rPh sb="4" eb="5">
      <t>ヒ</t>
    </rPh>
    <rPh sb="6" eb="7">
      <t>キン</t>
    </rPh>
    <phoneticPr fontId="2"/>
  </si>
  <si>
    <t>８月１９日（土）</t>
    <rPh sb="1" eb="2">
      <t>ガツ</t>
    </rPh>
    <rPh sb="4" eb="5">
      <t>ヒ</t>
    </rPh>
    <rPh sb="6" eb="7">
      <t>ド</t>
    </rPh>
    <phoneticPr fontId="2"/>
  </si>
  <si>
    <t>８月２０日（日）</t>
    <rPh sb="1" eb="2">
      <t>ガツ</t>
    </rPh>
    <rPh sb="4" eb="5">
      <t>ヒ</t>
    </rPh>
    <rPh sb="6" eb="7">
      <t>ヒ</t>
    </rPh>
    <phoneticPr fontId="2"/>
  </si>
  <si>
    <t>第３５回全日本マスターズ選手権大会　事務局</t>
    <phoneticPr fontId="2"/>
  </si>
  <si>
    <t>小嶋　栄二</t>
    <phoneticPr fontId="2"/>
  </si>
  <si>
    <t>新潟県南蒲原郡田上町原ケ崎新田２０１６－３　　小嶋　栄二</t>
    <rPh sb="0" eb="3">
      <t>ニイガタケン</t>
    </rPh>
    <rPh sb="3" eb="7">
      <t>ミナミカンバラグン</t>
    </rPh>
    <rPh sb="7" eb="10">
      <t>タガミマチ</t>
    </rPh>
    <rPh sb="10" eb="15">
      <t>ハラガサキシンデン</t>
    </rPh>
    <phoneticPr fontId="2"/>
  </si>
  <si>
    <t>携帯（小嶋）　０９０－４８２９－２７７４</t>
    <rPh sb="0" eb="2">
      <t>ケイタイ</t>
    </rPh>
    <rPh sb="3" eb="5">
      <t>コジマ</t>
    </rPh>
    <phoneticPr fontId="2"/>
  </si>
  <si>
    <t>公益財団法人新潟県体育協会・津南町・津南町教育委員会・津南町体育協会</t>
    <rPh sb="0" eb="2">
      <t>コウエキ</t>
    </rPh>
    <rPh sb="6" eb="9">
      <t>ニイガタケン</t>
    </rPh>
    <rPh sb="14" eb="17">
      <t>ツナンマチ</t>
    </rPh>
    <rPh sb="18" eb="21">
      <t>ツナンマチ</t>
    </rPh>
    <rPh sb="21" eb="23">
      <t>キョウイク</t>
    </rPh>
    <rPh sb="23" eb="26">
      <t>イインカイ</t>
    </rPh>
    <phoneticPr fontId="2"/>
  </si>
  <si>
    <t>ＦＡＸ ０２５６－５７－５４７７</t>
    <phoneticPr fontId="2"/>
  </si>
  <si>
    <t xml:space="preserve"> （２０１８年世界マスターズ・マスターズワールドカップ代表選考会）</t>
    <rPh sb="7" eb="9">
      <t>セカイ</t>
    </rPh>
    <rPh sb="27" eb="29">
      <t>ダイヒョウ</t>
    </rPh>
    <phoneticPr fontId="2"/>
  </si>
  <si>
    <t>ニュー・グリーンピア津南体育館</t>
    <rPh sb="10" eb="12">
      <t>ツナン</t>
    </rPh>
    <rPh sb="12" eb="15">
      <t>タイイクカン</t>
    </rPh>
    <phoneticPr fontId="2"/>
  </si>
  <si>
    <t>(7)　宿泊・弁当については、別紙ご案内のとおり対応をお願いします。</t>
    <rPh sb="7" eb="9">
      <t>ベントウ</t>
    </rPh>
    <rPh sb="15" eb="17">
      <t>ベッシ</t>
    </rPh>
    <rPh sb="18" eb="20">
      <t>アンナイ</t>
    </rPh>
    <rPh sb="24" eb="26">
      <t>タイオウ</t>
    </rPh>
    <rPh sb="28" eb="29">
      <t>ネガ</t>
    </rPh>
    <phoneticPr fontId="2"/>
  </si>
  <si>
    <r>
      <t>　　　公益社団法人　　</t>
    </r>
    <r>
      <rPr>
        <sz val="18"/>
        <color indexed="8"/>
        <rFont val="ＭＳ Ｐゴシック"/>
        <family val="3"/>
        <charset val="128"/>
      </rPr>
      <t>日本ウエイトリフティング協会会長　三宅　義行　様</t>
    </r>
    <rPh sb="3" eb="5">
      <t>コウエキ</t>
    </rPh>
    <rPh sb="5" eb="7">
      <t>シャダン</t>
    </rPh>
    <rPh sb="7" eb="9">
      <t>ホウジン</t>
    </rPh>
    <rPh sb="11" eb="13">
      <t>ニホン</t>
    </rPh>
    <rPh sb="23" eb="25">
      <t>キョウカイ</t>
    </rPh>
    <rPh sb="25" eb="27">
      <t>カイチョウ</t>
    </rPh>
    <rPh sb="28" eb="30">
      <t>ミヤケ</t>
    </rPh>
    <rPh sb="31" eb="33">
      <t>ヨシユキ</t>
    </rPh>
    <rPh sb="34" eb="35">
      <t>サマ</t>
    </rPh>
    <phoneticPr fontId="2"/>
  </si>
  <si>
    <t>会議室</t>
    <rPh sb="0" eb="3">
      <t>カイギシツ</t>
    </rPh>
    <phoneticPr fontId="2"/>
  </si>
  <si>
    <t>　　競技終了後、審判講習会を実施</t>
    <rPh sb="2" eb="4">
      <t>キョウギ</t>
    </rPh>
    <rPh sb="4" eb="7">
      <t>シュウリョウゴ</t>
    </rPh>
    <rPh sb="8" eb="10">
      <t>シンパン</t>
    </rPh>
    <rPh sb="10" eb="13">
      <t>コウシュウカイ</t>
    </rPh>
    <rPh sb="14" eb="16">
      <t>ジッシ</t>
    </rPh>
    <phoneticPr fontId="2"/>
  </si>
  <si>
    <t>(9)  ８月１７日(木)競技終了後、「審判講習会」を行います。詳しくは、ＪＷＡから後日発送される</t>
    <rPh sb="6" eb="7">
      <t>ガツ</t>
    </rPh>
    <rPh sb="9" eb="10">
      <t>ニチ</t>
    </rPh>
    <rPh sb="11" eb="12">
      <t>キ</t>
    </rPh>
    <rPh sb="13" eb="15">
      <t>キョウギ</t>
    </rPh>
    <rPh sb="15" eb="18">
      <t>シュウリョウゴ</t>
    </rPh>
    <rPh sb="20" eb="22">
      <t>シンパン</t>
    </rPh>
    <rPh sb="22" eb="25">
      <t>コウシュウカイ</t>
    </rPh>
    <rPh sb="27" eb="28">
      <t>オコナ</t>
    </rPh>
    <rPh sb="32" eb="33">
      <t>クワ</t>
    </rPh>
    <rPh sb="42" eb="44">
      <t>ゴジツ</t>
    </rPh>
    <rPh sb="44" eb="46">
      <t>ハッソウ</t>
    </rPh>
    <phoneticPr fontId="2"/>
  </si>
  <si>
    <t>　　　各支部協会あての案内文書をご確認下さい。</t>
    <rPh sb="3" eb="4">
      <t>カク</t>
    </rPh>
    <rPh sb="4" eb="6">
      <t>シブ</t>
    </rPh>
    <rPh sb="6" eb="8">
      <t>キョウカイ</t>
    </rPh>
    <rPh sb="11" eb="13">
      <t>アンナイ</t>
    </rPh>
    <phoneticPr fontId="2"/>
  </si>
  <si>
    <t>「女子」　４８・５３・５８・６３・６９・７５・９０・＋９０ｋｇ級　　　（８階級）</t>
    <rPh sb="31" eb="32">
      <t>キュウ</t>
    </rPh>
    <rPh sb="37" eb="39">
      <t>カイキュウ</t>
    </rPh>
    <phoneticPr fontId="2"/>
  </si>
  <si>
    <t>(8)　競技会場内は、土足禁止ではありませんが、運動靴を準備いただけると有り難いです。</t>
    <rPh sb="13" eb="15">
      <t>キンシ</t>
    </rPh>
    <rPh sb="24" eb="26">
      <t>ウンドウ</t>
    </rPh>
    <rPh sb="26" eb="27">
      <t>クツ</t>
    </rPh>
    <rPh sb="28" eb="30">
      <t>ジュンビ</t>
    </rPh>
    <rPh sb="36" eb="37">
      <t>ア</t>
    </rPh>
    <rPh sb="38" eb="39">
      <t>ガタ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</si>
</sst>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歳&quot;"/>
  </numFmts>
  <fonts count="36"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2"/>
      <color indexed="8"/>
      <name val="ＭＳ Ｐゴシック"/>
      <family val="3"/>
      <charset val="128"/>
    </font>
    <font>
      <sz val="10"/>
      <color indexed="8"/>
      <name val="ＭＳ Ｐゴシック"/>
      <family val="3"/>
      <charset val="128"/>
    </font>
    <font>
      <sz val="18"/>
      <color indexed="8"/>
      <name val="ＭＳ Ｐゴシック"/>
      <family val="3"/>
      <charset val="128"/>
    </font>
    <font>
      <sz val="14"/>
      <color indexed="8"/>
      <name val="ＭＳ Ｐゴシック"/>
      <family val="3"/>
      <charset val="128"/>
    </font>
    <font>
      <sz val="14"/>
      <color indexed="8"/>
      <name val="ＭＳ Ｐゴシック"/>
      <family val="3"/>
      <charset val="128"/>
    </font>
    <font>
      <sz val="6"/>
      <name val="ＭＳ Ｐゴシック"/>
      <family val="3"/>
      <charset val="128"/>
    </font>
    <font>
      <b/>
      <sz val="16"/>
      <color indexed="8"/>
      <name val="ＭＳ Ｐゴシック"/>
      <family val="3"/>
      <charset val="128"/>
    </font>
    <font>
      <sz val="11"/>
      <color indexed="8"/>
      <name val="ＭＳ Ｐゴシック"/>
      <family val="3"/>
      <charset val="128"/>
    </font>
    <font>
      <sz val="12"/>
      <color indexed="8"/>
      <name val="ＭＳ Ｐゴシック"/>
      <family val="3"/>
      <charset val="128"/>
    </font>
    <font>
      <sz val="10"/>
      <color indexed="8"/>
      <name val="ＭＳ Ｐゴシック"/>
      <family val="3"/>
      <charset val="128"/>
    </font>
    <font>
      <sz val="11"/>
      <color indexed="19"/>
      <name val="ＭＳ Ｐゴシック"/>
      <family val="3"/>
      <charset val="128"/>
    </font>
    <font>
      <sz val="9"/>
      <color indexed="8"/>
      <name val="ＭＳ Ｐゴシック"/>
      <family val="3"/>
      <charset val="128"/>
    </font>
    <font>
      <sz val="14"/>
      <color indexed="8"/>
      <name val="ＭＳ Ｐゴシック"/>
      <family val="3"/>
      <charset val="128"/>
    </font>
    <font>
      <b/>
      <sz val="18"/>
      <name val="ＭＳ ゴシック"/>
      <family val="3"/>
      <charset val="128"/>
    </font>
    <font>
      <sz val="6"/>
      <name val="ＭＳ 明朝"/>
      <family val="1"/>
      <charset val="128"/>
    </font>
    <font>
      <sz val="8"/>
      <name val="ＭＳ 明朝"/>
      <family val="1"/>
      <charset val="128"/>
    </font>
    <font>
      <b/>
      <sz val="14"/>
      <name val="ＭＳ 明朝"/>
      <family val="1"/>
      <charset val="128"/>
    </font>
    <font>
      <sz val="10"/>
      <name val="ＭＳ Ｐゴシック"/>
      <family val="3"/>
      <charset val="128"/>
    </font>
    <font>
      <sz val="6"/>
      <name val="ＭＳ ゴシック"/>
      <family val="3"/>
      <charset val="128"/>
    </font>
    <font>
      <sz val="8"/>
      <name val="ＭＳ Ｐゴシック"/>
      <family val="3"/>
      <charset val="128"/>
    </font>
    <font>
      <sz val="16"/>
      <color indexed="8"/>
      <name val="ＭＳ Ｐゴシック"/>
      <family val="3"/>
      <charset val="128"/>
    </font>
    <font>
      <sz val="6"/>
      <name val="ＭＳ Ｐゴシック"/>
      <family val="3"/>
      <charset val="128"/>
    </font>
    <font>
      <sz val="14"/>
      <color indexed="8"/>
      <name val="ＭＳ Ｐゴシック"/>
      <family val="3"/>
      <charset val="128"/>
    </font>
    <font>
      <sz val="12"/>
      <color indexed="8"/>
      <name val="ＭＳ Ｐゴシック"/>
      <family val="3"/>
      <charset val="128"/>
    </font>
    <font>
      <sz val="11"/>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1"/>
      <color rgb="FF333333"/>
      <name val="ＭＳ Ｐ明朝"/>
      <family val="1"/>
      <charset val="128"/>
    </font>
    <font>
      <sz val="10"/>
      <name val="ＭＳ Ｐ明朝"/>
      <family val="1"/>
      <charset val="128"/>
    </font>
    <font>
      <sz val="9"/>
      <name val="ＭＳ Ｐ明朝"/>
      <family val="1"/>
      <charset val="128"/>
    </font>
    <font>
      <sz val="6"/>
      <name val="ＭＳ Ｐ明朝"/>
      <family val="1"/>
      <charset val="128"/>
    </font>
    <font>
      <sz val="11"/>
      <name val="ＭＳ Ｐゴシック"/>
      <family val="3"/>
      <charset val="128"/>
      <scheme val="minor"/>
    </font>
  </fonts>
  <fills count="8">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45"/>
        <bgColor indexed="64"/>
      </patternFill>
    </fill>
    <fill>
      <patternFill patternType="solid">
        <fgColor indexed="27"/>
        <bgColor indexed="64"/>
      </patternFill>
    </fill>
    <fill>
      <patternFill patternType="solid">
        <fgColor indexed="51"/>
        <bgColor indexed="64"/>
      </patternFill>
    </fill>
    <fill>
      <patternFill patternType="solid">
        <fgColor rgb="FFFFFF00"/>
        <bgColor indexed="64"/>
      </patternFill>
    </fill>
  </fills>
  <borders count="62">
    <border>
      <left/>
      <right/>
      <top/>
      <bottom/>
      <diagonal/>
    </border>
    <border>
      <left style="thin">
        <color indexed="64"/>
      </left>
      <right/>
      <top style="thin">
        <color indexed="64"/>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style="medium">
        <color indexed="64"/>
      </bottom>
      <diagonal/>
    </border>
    <border>
      <left style="hair">
        <color indexed="64"/>
      </left>
      <right/>
      <top style="thin">
        <color indexed="64"/>
      </top>
      <bottom/>
      <diagonal/>
    </border>
    <border>
      <left style="hair">
        <color indexed="64"/>
      </left>
      <right/>
      <top/>
      <bottom style="medium">
        <color indexed="64"/>
      </bottom>
      <diagonal/>
    </border>
    <border>
      <left/>
      <right style="thin">
        <color indexed="64"/>
      </right>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s>
  <cellStyleXfs count="3">
    <xf numFmtId="0" fontId="0" fillId="0" borderId="0">
      <alignment vertical="center"/>
    </xf>
    <xf numFmtId="38" fontId="10" fillId="0" borderId="0" applyFont="0" applyFill="0" applyBorder="0" applyAlignment="0" applyProtection="0">
      <alignment vertical="center"/>
    </xf>
    <xf numFmtId="0" fontId="27" fillId="0" borderId="0">
      <alignment vertical="center"/>
    </xf>
  </cellStyleXfs>
  <cellXfs count="267">
    <xf numFmtId="0" fontId="0" fillId="0" borderId="0" xfId="0">
      <alignment vertical="center"/>
    </xf>
    <xf numFmtId="0" fontId="11" fillId="0" borderId="0" xfId="0" applyFont="1" applyAlignment="1">
      <alignment horizontal="center" vertical="center"/>
    </xf>
    <xf numFmtId="0" fontId="1" fillId="0" borderId="1" xfId="0" applyFont="1" applyBorder="1" applyAlignment="1">
      <alignment horizontal="center" vertical="center"/>
    </xf>
    <xf numFmtId="0" fontId="7" fillId="0" borderId="2" xfId="0" applyFont="1" applyBorder="1" applyAlignment="1">
      <alignment vertical="center"/>
    </xf>
    <xf numFmtId="0" fontId="0" fillId="0" borderId="3" xfId="0" applyBorder="1" applyAlignment="1">
      <alignment horizontal="center" vertical="center"/>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9" fillId="0" borderId="0" xfId="0" applyFont="1">
      <alignment vertical="center"/>
    </xf>
    <xf numFmtId="0" fontId="12" fillId="0" borderId="0" xfId="0" applyFont="1">
      <alignment vertical="center"/>
    </xf>
    <xf numFmtId="14" fontId="13" fillId="0" borderId="0" xfId="0" applyNumberFormat="1" applyFont="1">
      <alignment vertical="center"/>
    </xf>
    <xf numFmtId="0" fontId="0" fillId="0" borderId="4" xfId="0" applyBorder="1" applyAlignment="1">
      <alignment horizontal="center" vertical="top"/>
    </xf>
    <xf numFmtId="0" fontId="3" fillId="0" borderId="8" xfId="0" applyFont="1" applyBorder="1" applyAlignment="1">
      <alignment horizontal="center" vertical="center"/>
    </xf>
    <xf numFmtId="0" fontId="0" fillId="0" borderId="0" xfId="0" applyAlignment="1">
      <alignment vertical="center"/>
    </xf>
    <xf numFmtId="0" fontId="16" fillId="0" borderId="0" xfId="0" applyFont="1" applyAlignment="1">
      <alignment vertical="center"/>
    </xf>
    <xf numFmtId="0" fontId="18" fillId="2" borderId="9" xfId="0" applyFont="1" applyFill="1" applyBorder="1" applyAlignment="1">
      <alignment horizontal="center" vertical="center"/>
    </xf>
    <xf numFmtId="0" fontId="19" fillId="3" borderId="9" xfId="0" applyFont="1" applyFill="1" applyBorder="1" applyAlignment="1">
      <alignment horizontal="left" vertical="center"/>
    </xf>
    <xf numFmtId="0" fontId="0" fillId="0" borderId="9" xfId="0" applyBorder="1" applyAlignment="1">
      <alignment horizontal="center" vertical="center"/>
    </xf>
    <xf numFmtId="0" fontId="20" fillId="0" borderId="9" xfId="0" applyFont="1" applyBorder="1" applyAlignment="1">
      <alignment horizontal="center" vertical="center"/>
    </xf>
    <xf numFmtId="0" fontId="0" fillId="0" borderId="9" xfId="0" applyBorder="1" applyAlignment="1">
      <alignment vertical="center"/>
    </xf>
    <xf numFmtId="0" fontId="0" fillId="0" borderId="9" xfId="0" applyBorder="1">
      <alignment vertical="center"/>
    </xf>
    <xf numFmtId="176" fontId="0" fillId="0" borderId="10" xfId="0" applyNumberFormat="1"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0" xfId="0" applyBorder="1" applyAlignment="1">
      <alignment vertical="center"/>
    </xf>
    <xf numFmtId="176" fontId="0" fillId="0" borderId="11" xfId="0" applyNumberFormat="1" applyBorder="1" applyAlignment="1">
      <alignment vertical="center"/>
    </xf>
    <xf numFmtId="0" fontId="0" fillId="0" borderId="0" xfId="0" applyFill="1" applyAlignment="1">
      <alignment horizontal="left"/>
    </xf>
    <xf numFmtId="0" fontId="0" fillId="2" borderId="9" xfId="0" applyFill="1" applyBorder="1">
      <alignment vertical="center"/>
    </xf>
    <xf numFmtId="0" fontId="0" fillId="2" borderId="9" xfId="0" applyFill="1" applyBorder="1" applyAlignment="1">
      <alignment horizontal="center"/>
    </xf>
    <xf numFmtId="0" fontId="22" fillId="0" borderId="0" xfId="0" applyFont="1">
      <alignment vertical="center"/>
    </xf>
    <xf numFmtId="0" fontId="22" fillId="4" borderId="9" xfId="0" applyFont="1" applyFill="1" applyBorder="1">
      <alignment vertical="center"/>
    </xf>
    <xf numFmtId="0" fontId="22" fillId="4" borderId="9" xfId="0" quotePrefix="1" applyFont="1" applyFill="1" applyBorder="1">
      <alignment vertical="center"/>
    </xf>
    <xf numFmtId="0" fontId="22" fillId="2" borderId="9" xfId="0" applyFont="1" applyFill="1" applyBorder="1">
      <alignment vertical="center"/>
    </xf>
    <xf numFmtId="0" fontId="22" fillId="2" borderId="9" xfId="0" quotePrefix="1" applyFont="1" applyFill="1" applyBorder="1">
      <alignment vertical="center"/>
    </xf>
    <xf numFmtId="14" fontId="0" fillId="0" borderId="0" xfId="0" applyNumberFormat="1">
      <alignment vertical="center"/>
    </xf>
    <xf numFmtId="0" fontId="6" fillId="5" borderId="13" xfId="0" applyFont="1" applyFill="1" applyBorder="1" applyAlignment="1">
      <alignment horizontal="center" vertical="center"/>
    </xf>
    <xf numFmtId="0" fontId="6" fillId="5" borderId="14" xfId="0" applyFont="1" applyFill="1" applyBorder="1" applyAlignment="1">
      <alignment horizontal="center" vertical="center"/>
    </xf>
    <xf numFmtId="0" fontId="6" fillId="5" borderId="15" xfId="0" applyFont="1" applyFill="1" applyBorder="1" applyAlignment="1">
      <alignment horizontal="center" vertical="center"/>
    </xf>
    <xf numFmtId="0" fontId="6" fillId="2" borderId="16" xfId="0" applyFont="1" applyFill="1" applyBorder="1" applyAlignment="1">
      <alignment horizontal="center" vertical="center"/>
    </xf>
    <xf numFmtId="38" fontId="23" fillId="2" borderId="16" xfId="1" applyFont="1" applyFill="1" applyBorder="1" applyAlignment="1">
      <alignment vertical="center"/>
    </xf>
    <xf numFmtId="0" fontId="1" fillId="0" borderId="17" xfId="0" applyFont="1" applyBorder="1" applyAlignment="1" applyProtection="1">
      <alignment horizontal="center" vertical="center"/>
      <protection locked="0"/>
    </xf>
    <xf numFmtId="0" fontId="1" fillId="0" borderId="17" xfId="0" applyFont="1" applyBorder="1" applyAlignment="1" applyProtection="1">
      <alignment horizontal="left" vertical="center"/>
      <protection locked="0"/>
    </xf>
    <xf numFmtId="38" fontId="23" fillId="2" borderId="16" xfId="1" applyFont="1" applyFill="1" applyBorder="1" applyAlignment="1">
      <alignment horizontal="right" vertical="center"/>
    </xf>
    <xf numFmtId="0" fontId="6" fillId="6" borderId="13" xfId="0" applyFont="1" applyFill="1" applyBorder="1" applyAlignment="1">
      <alignment horizontal="center" vertical="center"/>
    </xf>
    <xf numFmtId="0" fontId="6" fillId="6" borderId="14"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6" xfId="0" applyFont="1" applyFill="1" applyBorder="1" applyAlignment="1">
      <alignment horizontal="center" vertical="center"/>
    </xf>
    <xf numFmtId="38" fontId="23" fillId="6" borderId="16" xfId="1" applyFont="1" applyFill="1" applyBorder="1" applyAlignment="1">
      <alignment horizontal="right" vertical="center"/>
    </xf>
    <xf numFmtId="38" fontId="23" fillId="6" borderId="16" xfId="1" applyFont="1" applyFill="1" applyBorder="1" applyAlignment="1">
      <alignment vertical="center"/>
    </xf>
    <xf numFmtId="0" fontId="0" fillId="7" borderId="0" xfId="0" applyFill="1">
      <alignment vertical="center"/>
    </xf>
    <xf numFmtId="0" fontId="29" fillId="0" borderId="0" xfId="2" applyFont="1">
      <alignment vertical="center"/>
    </xf>
    <xf numFmtId="0" fontId="30" fillId="0" borderId="0" xfId="2" applyFont="1">
      <alignment vertical="center"/>
    </xf>
    <xf numFmtId="0" fontId="31" fillId="0" borderId="0" xfId="0" applyFont="1">
      <alignment vertical="center"/>
    </xf>
    <xf numFmtId="0" fontId="30" fillId="0" borderId="0" xfId="2" applyFont="1" applyAlignment="1">
      <alignment horizontal="center" vertical="center"/>
    </xf>
    <xf numFmtId="0" fontId="30" fillId="0" borderId="0" xfId="2" applyFont="1" applyAlignment="1">
      <alignment horizontal="right" vertical="center"/>
    </xf>
    <xf numFmtId="0" fontId="29" fillId="0" borderId="0" xfId="2" applyFont="1" applyAlignment="1">
      <alignment horizontal="right" vertical="center"/>
    </xf>
    <xf numFmtId="0" fontId="29" fillId="0" borderId="0" xfId="2" applyFont="1" applyAlignment="1">
      <alignment horizontal="center" vertical="center"/>
    </xf>
    <xf numFmtId="0" fontId="32" fillId="0" borderId="0" xfId="2" applyFont="1">
      <alignment vertical="center"/>
    </xf>
    <xf numFmtId="20" fontId="32" fillId="0" borderId="1" xfId="2" applyNumberFormat="1" applyFont="1" applyBorder="1">
      <alignment vertical="center"/>
    </xf>
    <xf numFmtId="20" fontId="32" fillId="0" borderId="17" xfId="2" applyNumberFormat="1" applyFont="1" applyBorder="1" applyAlignment="1">
      <alignment horizontal="center" vertical="center"/>
    </xf>
    <xf numFmtId="0" fontId="32" fillId="0" borderId="17" xfId="2" applyFont="1" applyBorder="1">
      <alignment vertical="center"/>
    </xf>
    <xf numFmtId="0" fontId="29" fillId="0" borderId="17" xfId="2" applyFont="1" applyBorder="1">
      <alignment vertical="center"/>
    </xf>
    <xf numFmtId="0" fontId="29" fillId="0" borderId="18" xfId="2" applyFont="1" applyBorder="1">
      <alignment vertical="center"/>
    </xf>
    <xf numFmtId="20" fontId="32" fillId="0" borderId="22" xfId="2" applyNumberFormat="1" applyFont="1" applyBorder="1">
      <alignment vertical="center"/>
    </xf>
    <xf numFmtId="20" fontId="32" fillId="0" borderId="0" xfId="2" applyNumberFormat="1" applyFont="1" applyBorder="1" applyAlignment="1">
      <alignment horizontal="center" vertical="center"/>
    </xf>
    <xf numFmtId="0" fontId="32" fillId="0" borderId="0" xfId="2" applyFont="1" applyBorder="1">
      <alignment vertical="center"/>
    </xf>
    <xf numFmtId="0" fontId="29" fillId="0" borderId="0" xfId="2" applyFont="1" applyBorder="1">
      <alignment vertical="center"/>
    </xf>
    <xf numFmtId="0" fontId="29" fillId="0" borderId="19" xfId="2" applyFont="1" applyBorder="1">
      <alignment vertical="center"/>
    </xf>
    <xf numFmtId="20" fontId="32" fillId="0" borderId="23" xfId="2" applyNumberFormat="1" applyFont="1" applyBorder="1">
      <alignment vertical="center"/>
    </xf>
    <xf numFmtId="20" fontId="32" fillId="0" borderId="21" xfId="2" applyNumberFormat="1" applyFont="1" applyBorder="1" applyAlignment="1">
      <alignment horizontal="center" vertical="center"/>
    </xf>
    <xf numFmtId="0" fontId="32" fillId="0" borderId="21" xfId="2" applyFont="1" applyBorder="1">
      <alignment vertical="center"/>
    </xf>
    <xf numFmtId="0" fontId="29" fillId="0" borderId="20" xfId="2" applyFont="1" applyBorder="1" applyAlignment="1">
      <alignment horizontal="right" vertical="center"/>
    </xf>
    <xf numFmtId="0" fontId="32" fillId="0" borderId="17" xfId="2" applyFont="1" applyBorder="1" applyAlignment="1">
      <alignment horizontal="center" vertical="center"/>
    </xf>
    <xf numFmtId="0" fontId="32" fillId="0" borderId="17" xfId="2" applyFont="1" applyBorder="1" applyAlignment="1">
      <alignment horizontal="left" vertical="center"/>
    </xf>
    <xf numFmtId="0" fontId="32" fillId="0" borderId="17" xfId="2" quotePrefix="1" applyFont="1" applyBorder="1">
      <alignment vertical="center"/>
    </xf>
    <xf numFmtId="0" fontId="29" fillId="0" borderId="17" xfId="2" applyFont="1" applyBorder="1" applyAlignment="1">
      <alignment horizontal="left" vertical="center"/>
    </xf>
    <xf numFmtId="0" fontId="29" fillId="0" borderId="18" xfId="2" applyFont="1" applyBorder="1" applyAlignment="1">
      <alignment horizontal="right" vertical="center"/>
    </xf>
    <xf numFmtId="0" fontId="32" fillId="0" borderId="0" xfId="2" applyFont="1" applyBorder="1" applyAlignment="1">
      <alignment horizontal="center" vertical="center"/>
    </xf>
    <xf numFmtId="0" fontId="32" fillId="0" borderId="0" xfId="2" applyFont="1" applyBorder="1" applyAlignment="1">
      <alignment horizontal="left" vertical="center"/>
    </xf>
    <xf numFmtId="0" fontId="29" fillId="0" borderId="0" xfId="2" applyFont="1" applyBorder="1" applyAlignment="1">
      <alignment horizontal="left" vertical="center"/>
    </xf>
    <xf numFmtId="0" fontId="29" fillId="0" borderId="19" xfId="2" applyFont="1" applyBorder="1" applyAlignment="1">
      <alignment horizontal="right" vertical="center"/>
    </xf>
    <xf numFmtId="0" fontId="32" fillId="0" borderId="21" xfId="2" applyFont="1" applyBorder="1" applyAlignment="1">
      <alignment horizontal="center" vertical="center"/>
    </xf>
    <xf numFmtId="0" fontId="32" fillId="0" borderId="21" xfId="2" applyFont="1" applyBorder="1" applyAlignment="1">
      <alignment horizontal="left" vertical="center"/>
    </xf>
    <xf numFmtId="0" fontId="29" fillId="0" borderId="21" xfId="2" applyFont="1" applyBorder="1" applyAlignment="1">
      <alignment horizontal="left" vertical="center"/>
    </xf>
    <xf numFmtId="0" fontId="33" fillId="0" borderId="0" xfId="2" applyFont="1" applyBorder="1">
      <alignment vertical="center"/>
    </xf>
    <xf numFmtId="0" fontId="30" fillId="0" borderId="0" xfId="2" applyFont="1" applyFill="1">
      <alignment vertical="center"/>
    </xf>
    <xf numFmtId="0" fontId="29" fillId="0" borderId="0" xfId="2" applyFont="1" applyFill="1">
      <alignment vertical="center"/>
    </xf>
    <xf numFmtId="0" fontId="30" fillId="0" borderId="0" xfId="2" quotePrefix="1" applyFont="1" applyFill="1">
      <alignment vertical="center"/>
    </xf>
    <xf numFmtId="0" fontId="34" fillId="0" borderId="0" xfId="2" applyFont="1" applyFill="1" applyAlignment="1"/>
    <xf numFmtId="0" fontId="30" fillId="0" borderId="1" xfId="2" applyFont="1" applyBorder="1">
      <alignment vertical="center"/>
    </xf>
    <xf numFmtId="0" fontId="30" fillId="0" borderId="17" xfId="2" applyFont="1" applyBorder="1">
      <alignment vertical="center"/>
    </xf>
    <xf numFmtId="0" fontId="30" fillId="0" borderId="22" xfId="2" applyFont="1" applyBorder="1">
      <alignment vertical="center"/>
    </xf>
    <xf numFmtId="0" fontId="30" fillId="0" borderId="0" xfId="2" applyFont="1" applyBorder="1">
      <alignment vertical="center"/>
    </xf>
    <xf numFmtId="0" fontId="30" fillId="0" borderId="23" xfId="2" applyFont="1" applyBorder="1">
      <alignment vertical="center"/>
    </xf>
    <xf numFmtId="0" fontId="30" fillId="0" borderId="21" xfId="2" applyFont="1" applyBorder="1">
      <alignment vertical="center"/>
    </xf>
    <xf numFmtId="0" fontId="29" fillId="0" borderId="20" xfId="2" applyFont="1" applyBorder="1">
      <alignment vertical="center"/>
    </xf>
    <xf numFmtId="0" fontId="30" fillId="0" borderId="0" xfId="0" applyFont="1">
      <alignment vertical="center"/>
    </xf>
    <xf numFmtId="0" fontId="29" fillId="0" borderId="0" xfId="2" applyFont="1" applyBorder="1" applyAlignment="1">
      <alignment horizontal="right" vertical="center"/>
    </xf>
    <xf numFmtId="0" fontId="29" fillId="0" borderId="0" xfId="2" applyFont="1" applyFill="1" applyBorder="1" applyAlignment="1">
      <alignment horizontal="left" vertical="center" indent="1"/>
    </xf>
    <xf numFmtId="0" fontId="29" fillId="0" borderId="19" xfId="2" applyFont="1" applyFill="1" applyBorder="1">
      <alignment vertical="center"/>
    </xf>
    <xf numFmtId="0" fontId="28" fillId="0" borderId="0" xfId="2" applyFont="1" applyAlignment="1">
      <alignment horizontal="center" vertical="center"/>
    </xf>
    <xf numFmtId="0" fontId="28" fillId="0" borderId="0" xfId="0" applyFont="1" applyAlignment="1">
      <alignment horizontal="center" vertical="center"/>
    </xf>
    <xf numFmtId="0" fontId="30" fillId="0" borderId="10" xfId="2" applyFont="1" applyBorder="1" applyAlignment="1">
      <alignment horizontal="center" vertical="center"/>
    </xf>
    <xf numFmtId="0" fontId="30" fillId="0" borderId="12" xfId="2" applyFont="1" applyBorder="1" applyAlignment="1">
      <alignment horizontal="center" vertical="center"/>
    </xf>
    <xf numFmtId="0" fontId="32" fillId="0" borderId="17" xfId="2" applyFont="1" applyBorder="1" applyAlignment="1">
      <alignment horizontal="center" vertical="center"/>
    </xf>
    <xf numFmtId="0" fontId="30" fillId="0" borderId="1" xfId="2" applyFont="1" applyBorder="1" applyAlignment="1">
      <alignment horizontal="center" vertical="center"/>
    </xf>
    <xf numFmtId="0" fontId="30" fillId="0" borderId="17" xfId="2" applyFont="1" applyBorder="1" applyAlignment="1">
      <alignment horizontal="center" vertical="center"/>
    </xf>
    <xf numFmtId="0" fontId="29" fillId="0" borderId="1" xfId="2" applyFont="1" applyFill="1" applyBorder="1" applyAlignment="1">
      <alignment horizontal="center" vertical="center"/>
    </xf>
    <xf numFmtId="0" fontId="29" fillId="0" borderId="18" xfId="2" applyFont="1" applyFill="1" applyBorder="1" applyAlignment="1">
      <alignment horizontal="center" vertical="center"/>
    </xf>
    <xf numFmtId="0" fontId="29" fillId="0" borderId="22" xfId="2" applyFont="1" applyFill="1" applyBorder="1" applyAlignment="1">
      <alignment horizontal="center" vertical="center"/>
    </xf>
    <xf numFmtId="0" fontId="29" fillId="0" borderId="19" xfId="2" applyFont="1" applyFill="1" applyBorder="1" applyAlignment="1">
      <alignment horizontal="center" vertical="center"/>
    </xf>
    <xf numFmtId="0" fontId="29" fillId="0" borderId="23" xfId="2" applyFont="1" applyFill="1" applyBorder="1" applyAlignment="1">
      <alignment horizontal="center" vertical="center"/>
    </xf>
    <xf numFmtId="0" fontId="29" fillId="0" borderId="20" xfId="2" applyFont="1" applyFill="1" applyBorder="1" applyAlignment="1">
      <alignment horizontal="center" vertical="center"/>
    </xf>
    <xf numFmtId="0" fontId="30" fillId="0" borderId="18" xfId="2" applyFont="1" applyBorder="1" applyAlignment="1">
      <alignment horizontal="center" vertical="center"/>
    </xf>
    <xf numFmtId="0" fontId="30" fillId="0" borderId="22" xfId="2" applyFont="1" applyBorder="1" applyAlignment="1">
      <alignment horizontal="center" vertical="center"/>
    </xf>
    <xf numFmtId="0" fontId="30" fillId="0" borderId="0" xfId="2" applyFont="1" applyBorder="1" applyAlignment="1">
      <alignment horizontal="center" vertical="center"/>
    </xf>
    <xf numFmtId="0" fontId="30" fillId="0" borderId="23" xfId="2" applyFont="1" applyBorder="1" applyAlignment="1">
      <alignment horizontal="center" vertical="center"/>
    </xf>
    <xf numFmtId="0" fontId="30" fillId="0" borderId="21" xfId="2" applyFont="1" applyBorder="1" applyAlignment="1">
      <alignment horizontal="center" vertical="center"/>
    </xf>
    <xf numFmtId="0" fontId="32" fillId="0" borderId="0" xfId="2" applyFont="1" applyBorder="1" applyAlignment="1">
      <alignment horizontal="center" vertical="center"/>
    </xf>
    <xf numFmtId="0" fontId="32" fillId="0" borderId="21" xfId="2" applyFont="1" applyBorder="1" applyAlignment="1">
      <alignment horizontal="center" vertical="center"/>
    </xf>
    <xf numFmtId="0" fontId="30" fillId="0" borderId="19" xfId="2" applyFont="1" applyBorder="1" applyAlignment="1">
      <alignment horizontal="center" vertical="center"/>
    </xf>
    <xf numFmtId="0" fontId="30" fillId="0" borderId="20" xfId="2" applyFont="1" applyBorder="1" applyAlignment="1">
      <alignment horizontal="center" vertical="center"/>
    </xf>
    <xf numFmtId="20" fontId="32" fillId="0" borderId="23" xfId="2" applyNumberFormat="1" applyFont="1" applyBorder="1" applyAlignment="1">
      <alignment horizontal="left" vertical="center"/>
    </xf>
    <xf numFmtId="20" fontId="32" fillId="0" borderId="21" xfId="2" applyNumberFormat="1" applyFont="1" applyBorder="1" applyAlignment="1">
      <alignment horizontal="left" vertical="center"/>
    </xf>
    <xf numFmtId="0" fontId="35" fillId="0" borderId="21" xfId="0" applyFont="1" applyBorder="1" applyAlignment="1">
      <alignment horizontal="left" vertical="center"/>
    </xf>
    <xf numFmtId="0" fontId="35" fillId="0" borderId="20" xfId="0" applyFont="1" applyBorder="1" applyAlignment="1">
      <alignment horizontal="left" vertical="center"/>
    </xf>
    <xf numFmtId="0" fontId="30" fillId="0" borderId="0" xfId="2" applyFont="1" applyAlignment="1">
      <alignment horizontal="center" vertical="center"/>
    </xf>
    <xf numFmtId="0" fontId="34" fillId="0" borderId="0" xfId="2" applyFont="1" applyFill="1" applyAlignment="1">
      <alignment horizontal="left"/>
    </xf>
    <xf numFmtId="0" fontId="0" fillId="0" borderId="52" xfId="0" applyBorder="1" applyAlignment="1">
      <alignment horizontal="center" vertical="center" wrapText="1"/>
    </xf>
    <xf numFmtId="0" fontId="0" fillId="0" borderId="57" xfId="0" applyBorder="1" applyAlignment="1">
      <alignment horizontal="center" vertical="center" wrapText="1"/>
    </xf>
    <xf numFmtId="0" fontId="0" fillId="0" borderId="4" xfId="0" applyBorder="1" applyAlignment="1" applyProtection="1">
      <alignment horizontal="center" vertical="center"/>
      <protection locked="0"/>
    </xf>
    <xf numFmtId="0" fontId="0" fillId="0" borderId="54"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12" fillId="0" borderId="4" xfId="0" applyFont="1" applyBorder="1" applyAlignment="1">
      <alignment horizontal="center" vertical="center" wrapText="1"/>
    </xf>
    <xf numFmtId="0" fontId="12" fillId="0" borderId="54"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6" xfId="0" applyFont="1" applyBorder="1" applyAlignment="1">
      <alignment horizontal="center" vertical="center" wrapText="1"/>
    </xf>
    <xf numFmtId="49" fontId="25" fillId="0" borderId="1" xfId="0" applyNumberFormat="1" applyFont="1" applyBorder="1" applyAlignment="1" applyProtection="1">
      <alignment horizontal="center" vertical="center"/>
      <protection locked="0"/>
    </xf>
    <xf numFmtId="49" fontId="25" fillId="0" borderId="23" xfId="0" applyNumberFormat="1" applyFont="1" applyBorder="1" applyAlignment="1" applyProtection="1">
      <alignment horizontal="center" vertical="center"/>
      <protection locked="0"/>
    </xf>
    <xf numFmtId="0" fontId="14" fillId="0" borderId="18" xfId="0" applyFont="1" applyBorder="1" applyAlignment="1">
      <alignment horizontal="center" vertical="center"/>
    </xf>
    <xf numFmtId="0" fontId="14" fillId="0" borderId="20" xfId="0" applyFont="1" applyBorder="1" applyAlignment="1">
      <alignment horizontal="center" vertical="center"/>
    </xf>
    <xf numFmtId="0" fontId="12" fillId="0" borderId="1" xfId="0" applyFont="1" applyBorder="1" applyAlignment="1">
      <alignment horizontal="center" vertical="center"/>
    </xf>
    <xf numFmtId="0" fontId="12" fillId="0" borderId="18" xfId="0" applyFont="1" applyBorder="1" applyAlignment="1">
      <alignment horizontal="center" vertical="center"/>
    </xf>
    <xf numFmtId="0" fontId="12" fillId="0" borderId="23" xfId="0" applyFont="1" applyBorder="1" applyAlignment="1">
      <alignment horizontal="center" vertical="center"/>
    </xf>
    <xf numFmtId="0" fontId="12" fillId="0" borderId="20" xfId="0" applyFont="1" applyBorder="1" applyAlignment="1">
      <alignment horizontal="center" vertical="center"/>
    </xf>
    <xf numFmtId="0" fontId="0" fillId="0" borderId="4" xfId="0" applyBorder="1" applyAlignment="1" applyProtection="1">
      <alignment horizontal="center" vertical="center" wrapText="1"/>
      <protection locked="0"/>
    </xf>
    <xf numFmtId="0" fontId="0" fillId="0" borderId="54"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0" fillId="0" borderId="46" xfId="0" applyBorder="1" applyAlignment="1" applyProtection="1">
      <alignment horizontal="center" vertical="center" wrapText="1"/>
      <protection locked="0"/>
    </xf>
    <xf numFmtId="0" fontId="0" fillId="0" borderId="58" xfId="0" applyBorder="1" applyAlignment="1">
      <alignment horizontal="center" vertical="center" wrapText="1"/>
    </xf>
    <xf numFmtId="0" fontId="0" fillId="0" borderId="59" xfId="0" applyBorder="1" applyAlignment="1">
      <alignment horizontal="center" vertical="center"/>
    </xf>
    <xf numFmtId="0" fontId="0" fillId="0" borderId="28" xfId="0" applyBorder="1" applyAlignment="1" applyProtection="1">
      <alignment horizontal="left" vertical="center"/>
      <protection locked="0"/>
    </xf>
    <xf numFmtId="0" fontId="0" fillId="0" borderId="54" xfId="0" applyBorder="1" applyAlignment="1" applyProtection="1">
      <alignment horizontal="left" vertical="center"/>
      <protection locked="0"/>
    </xf>
    <xf numFmtId="0" fontId="6" fillId="0" borderId="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0" xfId="0" applyFont="1" applyBorder="1" applyAlignment="1">
      <alignment horizontal="center" vertical="center" wrapText="1"/>
    </xf>
    <xf numFmtId="0" fontId="0" fillId="0" borderId="53" xfId="0" applyBorder="1" applyAlignment="1">
      <alignment horizontal="center" vertical="center"/>
    </xf>
    <xf numFmtId="0" fontId="3" fillId="0" borderId="4" xfId="0" applyFont="1" applyBorder="1" applyAlignment="1">
      <alignment horizontal="center" vertical="center"/>
    </xf>
    <xf numFmtId="0" fontId="3" fillId="0" borderId="54" xfId="0" applyFont="1" applyBorder="1" applyAlignment="1">
      <alignment horizontal="center" vertical="center"/>
    </xf>
    <xf numFmtId="0" fontId="3" fillId="0" borderId="23" xfId="0" applyFont="1" applyBorder="1" applyAlignment="1">
      <alignment horizontal="center" vertical="center"/>
    </xf>
    <xf numFmtId="0" fontId="3" fillId="0" borderId="20" xfId="0" applyFont="1" applyBorder="1" applyAlignment="1">
      <alignment horizontal="center" vertical="center"/>
    </xf>
    <xf numFmtId="0" fontId="4" fillId="0" borderId="4" xfId="0" applyFont="1" applyBorder="1" applyAlignment="1">
      <alignment horizontal="center" vertical="center"/>
    </xf>
    <xf numFmtId="0" fontId="4" fillId="0" borderId="54" xfId="0" applyFont="1" applyBorder="1" applyAlignment="1">
      <alignment horizontal="center" vertical="center"/>
    </xf>
    <xf numFmtId="0" fontId="4" fillId="0" borderId="23" xfId="0" applyFont="1" applyBorder="1" applyAlignment="1">
      <alignment horizontal="center" vertical="center"/>
    </xf>
    <xf numFmtId="0" fontId="4" fillId="0" borderId="20" xfId="0" applyFont="1" applyBorder="1" applyAlignment="1">
      <alignment horizontal="center" vertical="center"/>
    </xf>
    <xf numFmtId="0" fontId="3" fillId="0" borderId="4" xfId="0" applyFont="1" applyBorder="1" applyAlignment="1">
      <alignment horizontal="center" vertical="center" wrapText="1"/>
    </xf>
    <xf numFmtId="0" fontId="0" fillId="0" borderId="4" xfId="0" applyBorder="1" applyAlignment="1">
      <alignment horizontal="center" vertical="center"/>
    </xf>
    <xf numFmtId="0" fontId="0" fillId="0" borderId="28" xfId="0" applyBorder="1" applyAlignment="1">
      <alignment horizontal="center" vertical="center"/>
    </xf>
    <xf numFmtId="0" fontId="0" fillId="0" borderId="54" xfId="0" applyBorder="1" applyAlignment="1">
      <alignment horizontal="center" vertical="center"/>
    </xf>
    <xf numFmtId="0" fontId="0" fillId="0" borderId="23" xfId="0" applyBorder="1" applyAlignment="1">
      <alignment horizontal="center" vertical="center"/>
    </xf>
    <xf numFmtId="0" fontId="0" fillId="0" borderId="21" xfId="0" applyBorder="1" applyAlignment="1">
      <alignment horizontal="center" vertical="center"/>
    </xf>
    <xf numFmtId="0" fontId="0" fillId="0" borderId="20" xfId="0" applyBorder="1" applyAlignment="1">
      <alignment horizontal="center" vertical="center"/>
    </xf>
    <xf numFmtId="0" fontId="4" fillId="0" borderId="39"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14" fontId="15" fillId="0" borderId="41" xfId="0" applyNumberFormat="1" applyFont="1" applyBorder="1" applyAlignment="1" applyProtection="1">
      <alignment horizontal="center" vertical="center"/>
      <protection locked="0"/>
    </xf>
    <xf numFmtId="14" fontId="15" fillId="0" borderId="42" xfId="0" applyNumberFormat="1" applyFont="1" applyBorder="1" applyAlignment="1" applyProtection="1">
      <alignment horizontal="center" vertical="center"/>
      <protection locked="0"/>
    </xf>
    <xf numFmtId="0" fontId="6" fillId="5" borderId="44" xfId="0" applyFont="1" applyFill="1" applyBorder="1" applyAlignment="1">
      <alignment horizontal="center" vertical="center"/>
    </xf>
    <xf numFmtId="0" fontId="6" fillId="5" borderId="49" xfId="0" applyFont="1" applyFill="1" applyBorder="1" applyAlignment="1">
      <alignment horizontal="center" vertical="center"/>
    </xf>
    <xf numFmtId="49" fontId="3" fillId="0" borderId="1" xfId="0" applyNumberFormat="1" applyFont="1" applyBorder="1" applyAlignment="1" applyProtection="1">
      <alignment horizontal="center" vertical="center"/>
      <protection locked="0"/>
    </xf>
    <xf numFmtId="49" fontId="26" fillId="0" borderId="18" xfId="0" applyNumberFormat="1" applyFont="1" applyBorder="1" applyAlignment="1" applyProtection="1">
      <alignment horizontal="center" vertical="center"/>
      <protection locked="0"/>
    </xf>
    <xf numFmtId="49" fontId="26" fillId="0" borderId="23" xfId="0" applyNumberFormat="1" applyFont="1" applyBorder="1" applyAlignment="1" applyProtection="1">
      <alignment horizontal="center" vertical="center"/>
      <protection locked="0"/>
    </xf>
    <xf numFmtId="49" fontId="26" fillId="0" borderId="20"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26" fillId="0" borderId="17" xfId="0" applyFont="1" applyBorder="1" applyAlignment="1" applyProtection="1">
      <alignment horizontal="center" vertical="center"/>
      <protection locked="0"/>
    </xf>
    <xf numFmtId="0" fontId="26" fillId="0" borderId="18" xfId="0" applyFont="1" applyBorder="1" applyAlignment="1" applyProtection="1">
      <alignment horizontal="center" vertical="center"/>
      <protection locked="0"/>
    </xf>
    <xf numFmtId="0" fontId="26" fillId="0" borderId="23" xfId="0" applyFont="1" applyBorder="1" applyAlignment="1" applyProtection="1">
      <alignment horizontal="center" vertical="center"/>
      <protection locked="0"/>
    </xf>
    <xf numFmtId="0" fontId="26" fillId="0" borderId="21" xfId="0" applyFont="1" applyBorder="1" applyAlignment="1" applyProtection="1">
      <alignment horizontal="center" vertical="center"/>
      <protection locked="0"/>
    </xf>
    <xf numFmtId="0" fontId="26" fillId="0" borderId="20" xfId="0" applyFont="1" applyBorder="1" applyAlignment="1" applyProtection="1">
      <alignment horizontal="center" vertical="center"/>
      <protection locked="0"/>
    </xf>
    <xf numFmtId="0" fontId="3" fillId="0" borderId="36" xfId="0" applyFont="1" applyBorder="1" applyAlignment="1" applyProtection="1">
      <alignment horizontal="center" vertical="center"/>
      <protection locked="0"/>
    </xf>
    <xf numFmtId="0" fontId="3" fillId="0" borderId="37" xfId="0" applyFont="1" applyBorder="1" applyAlignment="1" applyProtection="1">
      <alignment horizontal="center" vertical="center"/>
      <protection locked="0"/>
    </xf>
    <xf numFmtId="0" fontId="0" fillId="0" borderId="23" xfId="0" applyBorder="1"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8" xfId="0" applyBorder="1" applyAlignment="1" applyProtection="1">
      <alignment horizontal="left" vertical="center" indent="1"/>
      <protection locked="0"/>
    </xf>
    <xf numFmtId="0" fontId="0" fillId="0" borderId="55" xfId="0" applyBorder="1" applyAlignment="1" applyProtection="1">
      <alignment horizontal="center" vertical="center"/>
      <protection locked="0"/>
    </xf>
    <xf numFmtId="0" fontId="0" fillId="0" borderId="60" xfId="0" applyBorder="1" applyAlignment="1" applyProtection="1">
      <alignment horizontal="center" vertical="center"/>
      <protection locked="0"/>
    </xf>
    <xf numFmtId="0" fontId="0" fillId="0" borderId="61" xfId="0" applyBorder="1" applyAlignment="1" applyProtection="1">
      <alignment horizontal="center" vertical="center"/>
      <protection locked="0"/>
    </xf>
    <xf numFmtId="0" fontId="0" fillId="0" borderId="6"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46" xfId="0" applyBorder="1" applyAlignment="1" applyProtection="1">
      <alignment horizontal="left" vertical="center" indent="1"/>
      <protection locked="0"/>
    </xf>
    <xf numFmtId="0" fontId="0" fillId="0" borderId="6" xfId="0" applyBorder="1" applyAlignment="1">
      <alignment horizontal="center" vertical="center"/>
    </xf>
    <xf numFmtId="0" fontId="0" fillId="0" borderId="46" xfId="0" applyBorder="1" applyAlignment="1">
      <alignment horizontal="center" vertical="center"/>
    </xf>
    <xf numFmtId="0" fontId="0" fillId="0" borderId="47"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3" fillId="0" borderId="4" xfId="0" applyFont="1" applyBorder="1" applyAlignment="1">
      <alignment horizontal="left" vertical="center"/>
    </xf>
    <xf numFmtId="0" fontId="3" fillId="0" borderId="28" xfId="0" applyFont="1" applyBorder="1" applyAlignment="1">
      <alignment horizontal="left" vertical="center"/>
    </xf>
    <xf numFmtId="0" fontId="3" fillId="0" borderId="5" xfId="0" applyFont="1" applyBorder="1" applyAlignment="1">
      <alignment horizontal="left"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6" fillId="0" borderId="23" xfId="0" applyFont="1" applyBorder="1" applyAlignment="1">
      <alignment horizontal="center" vertical="center"/>
    </xf>
    <xf numFmtId="0" fontId="6" fillId="0" borderId="21" xfId="0" applyFont="1" applyBorder="1" applyAlignment="1">
      <alignment horizontal="center" vertical="center"/>
    </xf>
    <xf numFmtId="0" fontId="6" fillId="0" borderId="38" xfId="0" applyFont="1" applyBorder="1" applyAlignment="1">
      <alignment horizontal="center" vertical="center"/>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26" fillId="0" borderId="1" xfId="0" applyFont="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14" fontId="6" fillId="0" borderId="41" xfId="0" applyNumberFormat="1" applyFont="1" applyBorder="1" applyAlignment="1" applyProtection="1">
      <alignment horizontal="center" vertical="center"/>
      <protection locked="0"/>
    </xf>
    <xf numFmtId="49" fontId="6" fillId="0" borderId="1" xfId="0" applyNumberFormat="1" applyFont="1" applyBorder="1" applyAlignment="1" applyProtection="1">
      <alignment horizontal="center" vertical="center"/>
      <protection locked="0"/>
    </xf>
    <xf numFmtId="0" fontId="6" fillId="5" borderId="45" xfId="0" applyFont="1" applyFill="1" applyBorder="1" applyAlignment="1">
      <alignment horizontal="center" vertical="center"/>
    </xf>
    <xf numFmtId="0" fontId="3" fillId="0" borderId="47" xfId="0" applyFont="1" applyBorder="1" applyAlignment="1" applyProtection="1">
      <alignment horizontal="center" vertical="center"/>
      <protection locked="0"/>
    </xf>
    <xf numFmtId="0" fontId="3" fillId="0" borderId="48" xfId="0" applyFont="1" applyBorder="1" applyAlignment="1" applyProtection="1">
      <alignment horizontal="center" vertical="center"/>
      <protection locked="0"/>
    </xf>
    <xf numFmtId="0" fontId="0" fillId="0" borderId="7" xfId="0" applyBorder="1" applyAlignment="1" applyProtection="1">
      <alignment horizontal="left" vertical="center" indent="1"/>
      <protection locked="0"/>
    </xf>
    <xf numFmtId="0" fontId="11" fillId="0" borderId="28" xfId="0" applyFont="1" applyBorder="1" applyAlignment="1">
      <alignment horizontal="center" vertical="center" wrapText="1"/>
    </xf>
    <xf numFmtId="0" fontId="11" fillId="0" borderId="29" xfId="0" applyFont="1" applyBorder="1" applyAlignment="1" applyProtection="1">
      <alignment horizontal="center" vertical="center" wrapText="1"/>
      <protection locked="0"/>
    </xf>
    <xf numFmtId="0" fontId="12" fillId="0" borderId="46" xfId="0" applyFont="1" applyBorder="1" applyAlignment="1">
      <alignment horizontal="center" vertical="center"/>
    </xf>
    <xf numFmtId="0" fontId="0" fillId="0" borderId="29" xfId="0"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35" xfId="0" applyFont="1" applyBorder="1" applyAlignment="1">
      <alignment horizontal="right" vertical="center"/>
    </xf>
    <xf numFmtId="0" fontId="3" fillId="0" borderId="16" xfId="0" applyFont="1" applyBorder="1" applyAlignment="1">
      <alignment horizontal="right"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pplyProtection="1">
      <alignment horizontal="center" vertical="center" wrapText="1"/>
      <protection locked="0"/>
    </xf>
    <xf numFmtId="0" fontId="0" fillId="0" borderId="27" xfId="0" applyBorder="1" applyAlignment="1" applyProtection="1">
      <alignment horizontal="center" vertical="center" wrapText="1"/>
      <protection locked="0"/>
    </xf>
    <xf numFmtId="0" fontId="0" fillId="0" borderId="0" xfId="0" applyAlignment="1">
      <alignment horizontal="left" vertical="top" wrapText="1"/>
    </xf>
    <xf numFmtId="0" fontId="0" fillId="0" borderId="0" xfId="0" applyBorder="1" applyAlignment="1">
      <alignment horizontal="left" vertical="top" wrapTex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6" fillId="0" borderId="33" xfId="0" applyFont="1" applyBorder="1" applyAlignment="1" applyProtection="1">
      <alignment horizontal="center" vertical="center"/>
      <protection locked="0"/>
    </xf>
    <xf numFmtId="0" fontId="6" fillId="0" borderId="34" xfId="0" applyFont="1" applyBorder="1" applyAlignment="1" applyProtection="1">
      <alignment horizontal="center" vertical="center"/>
      <protection locked="0"/>
    </xf>
    <xf numFmtId="49" fontId="25" fillId="0" borderId="6" xfId="0" applyNumberFormat="1" applyFont="1" applyBorder="1" applyAlignment="1" applyProtection="1">
      <alignment horizontal="center" vertical="center"/>
      <protection locked="0"/>
    </xf>
    <xf numFmtId="0" fontId="14" fillId="0" borderId="46" xfId="0" applyFont="1" applyBorder="1" applyAlignment="1">
      <alignment horizontal="center" vertical="center"/>
    </xf>
    <xf numFmtId="0" fontId="12" fillId="0" borderId="6" xfId="0" applyFont="1" applyBorder="1" applyAlignment="1">
      <alignment horizontal="center" vertical="center"/>
    </xf>
    <xf numFmtId="0" fontId="26" fillId="0" borderId="6" xfId="0" applyFont="1" applyBorder="1" applyAlignment="1" applyProtection="1">
      <alignment horizontal="center" vertical="center"/>
      <protection locked="0"/>
    </xf>
    <xf numFmtId="0" fontId="26" fillId="0" borderId="46" xfId="0" applyFont="1" applyBorder="1" applyAlignment="1" applyProtection="1">
      <alignment horizontal="center" vertical="center"/>
      <protection locked="0"/>
    </xf>
    <xf numFmtId="14" fontId="15" fillId="0" borderId="43" xfId="0" applyNumberFormat="1" applyFont="1" applyBorder="1" applyAlignment="1" applyProtection="1">
      <alignment horizontal="center" vertical="center"/>
      <protection locked="0"/>
    </xf>
    <xf numFmtId="0" fontId="3" fillId="0" borderId="0" xfId="0" applyFont="1" applyAlignment="1">
      <alignment horizontal="center" vertical="center"/>
    </xf>
    <xf numFmtId="0" fontId="11" fillId="0" borderId="0" xfId="0" applyFont="1" applyAlignment="1">
      <alignment horizontal="center" vertical="center"/>
    </xf>
    <xf numFmtId="0" fontId="6" fillId="6" borderId="44" xfId="0" applyFont="1" applyFill="1" applyBorder="1" applyAlignment="1">
      <alignment horizontal="center" vertical="center"/>
    </xf>
    <xf numFmtId="0" fontId="6" fillId="6" borderId="49" xfId="0" applyFont="1" applyFill="1" applyBorder="1" applyAlignment="1">
      <alignment horizontal="center" vertical="center"/>
    </xf>
    <xf numFmtId="0" fontId="6" fillId="6" borderId="45" xfId="0" applyFont="1" applyFill="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cellXfs>
  <cellStyles count="3">
    <cellStyle name="桁区切り" xfId="1" builtinId="6"/>
    <cellStyle name="標準" xfId="0" builtinId="0"/>
    <cellStyle name="標準_H27全日本ﾏｽﾀｰｽﾞ実施要項" xfId="2"/>
  </cellStyles>
  <dxfs count="13">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_rels/drawing3.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12</xdr:col>
      <xdr:colOff>622300</xdr:colOff>
      <xdr:row>11</xdr:row>
      <xdr:rowOff>228600</xdr:rowOff>
    </xdr:from>
    <xdr:to>
      <xdr:col>16</xdr:col>
      <xdr:colOff>673100</xdr:colOff>
      <xdr:row>15</xdr:row>
      <xdr:rowOff>203200</xdr:rowOff>
    </xdr:to>
    <xdr:sp macro="" textlink="">
      <xdr:nvSpPr>
        <xdr:cNvPr id="2" name="四角形吹き出し 1"/>
        <xdr:cNvSpPr/>
      </xdr:nvSpPr>
      <xdr:spPr>
        <a:xfrm>
          <a:off x="8115300" y="3441700"/>
          <a:ext cx="2616200" cy="1320800"/>
        </a:xfrm>
        <a:prstGeom prst="wedgeRectCallout">
          <a:avLst>
            <a:gd name="adj1" fmla="val -85459"/>
            <a:gd name="adj2" fmla="val -3290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a:p>
        <a:p>
          <a:pPr algn="l"/>
          <a:r>
            <a:rPr kumimoji="1" lang="en-US" altLang="ja-JP" sz="1100"/>
            <a:t>※</a:t>
          </a:r>
          <a:r>
            <a:rPr kumimoji="1" lang="ja-JP" altLang="en-US" sz="1100"/>
            <a:t>注意</a:t>
          </a:r>
          <a:endParaRPr kumimoji="1" lang="en-US" altLang="ja-JP" sz="1100"/>
        </a:p>
        <a:p>
          <a:pPr algn="l"/>
          <a:r>
            <a:rPr kumimoji="1" lang="ja-JP" altLang="en-US" sz="1100"/>
            <a:t>　生年月日を入力すると、自動的に、　　</a:t>
          </a:r>
          <a:r>
            <a:rPr kumimoji="1" lang="en-US" altLang="ja-JP" sz="1100"/>
            <a:t>12/31</a:t>
          </a:r>
          <a:r>
            <a:rPr kumimoji="1" lang="ja-JP" altLang="en-US" sz="1100"/>
            <a:t>現在の満年齢が入ります。</a:t>
          </a:r>
          <a:endParaRPr kumimoji="1" lang="en-US" altLang="ja-JP" sz="1100"/>
        </a:p>
        <a:p>
          <a:pPr algn="l"/>
          <a:r>
            <a:rPr kumimoji="1" lang="ja-JP" altLang="en-US" sz="1100"/>
            <a:t>ここは、保護がかかっていますので、</a:t>
          </a:r>
          <a:r>
            <a:rPr kumimoji="1" lang="ja-JP" altLang="ja-JP" sz="1100">
              <a:solidFill>
                <a:schemeClr val="dk1"/>
              </a:solidFill>
              <a:effectLst/>
              <a:latin typeface="+mn-lt"/>
              <a:ea typeface="+mn-ea"/>
              <a:cs typeface="+mn-cs"/>
            </a:rPr>
            <a:t>直接</a:t>
          </a:r>
          <a:r>
            <a:rPr kumimoji="1" lang="ja-JP" altLang="en-US" sz="1100"/>
            <a:t>入力できません。</a:t>
          </a:r>
        </a:p>
      </xdr:txBody>
    </xdr:sp>
    <xdr:clientData/>
  </xdr:twoCellAnchor>
  <xdr:twoCellAnchor>
    <xdr:from>
      <xdr:col>5</xdr:col>
      <xdr:colOff>685800</xdr:colOff>
      <xdr:row>17</xdr:row>
      <xdr:rowOff>215900</xdr:rowOff>
    </xdr:from>
    <xdr:to>
      <xdr:col>8</xdr:col>
      <xdr:colOff>1244600</xdr:colOff>
      <xdr:row>21</xdr:row>
      <xdr:rowOff>190500</xdr:rowOff>
    </xdr:to>
    <xdr:sp macro="" textlink="">
      <xdr:nvSpPr>
        <xdr:cNvPr id="4" name="四角形吹き出し 3"/>
        <xdr:cNvSpPr/>
      </xdr:nvSpPr>
      <xdr:spPr>
        <a:xfrm>
          <a:off x="2933700" y="5448300"/>
          <a:ext cx="2616200" cy="1320800"/>
        </a:xfrm>
        <a:prstGeom prst="wedgeRectCallout">
          <a:avLst>
            <a:gd name="adj1" fmla="val -136430"/>
            <a:gd name="adj2" fmla="val -78094"/>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rtl="0">
            <a:defRPr sz="1000"/>
          </a:pPr>
          <a:endParaRPr lang="ja-JP" altLang="en-US" sz="1100" b="0" i="0" u="none" strike="noStrike" baseline="0">
            <a:solidFill>
              <a:srgbClr val="000000"/>
            </a:solidFill>
            <a:latin typeface="Calibri"/>
          </a:endParaRPr>
        </a:p>
        <a:p>
          <a:pPr algn="l" rtl="0">
            <a:defRPr sz="1000"/>
          </a:pPr>
          <a:r>
            <a:rPr lang="ja-JP" altLang="en-US" sz="1100" b="0" i="0" u="none" strike="noStrike" baseline="0">
              <a:solidFill>
                <a:srgbClr val="000000"/>
              </a:solidFill>
              <a:latin typeface="ＭＳ Ｐゴシック"/>
              <a:ea typeface="ＭＳ Ｐゴシック"/>
            </a:rPr>
            <a:t>※注意</a:t>
          </a:r>
          <a:endParaRPr lang="ja-JP" altLang="en-US" sz="1100" b="0" i="0" u="none" strike="noStrike" baseline="0">
            <a:solidFill>
              <a:srgbClr val="000000"/>
            </a:solidFill>
            <a:latin typeface="Calibri"/>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生年月日を入力すると、自動的に、年齢区分</a:t>
          </a:r>
          <a:r>
            <a:rPr lang="ja-JP" altLang="en-US" sz="1100" b="0" i="0" u="none" strike="noStrike" baseline="0">
              <a:solidFill>
                <a:srgbClr val="000000"/>
              </a:solidFill>
              <a:latin typeface="Calibri"/>
              <a:ea typeface="ＭＳ Ｐゴシック"/>
            </a:rPr>
            <a:t>M35</a:t>
          </a:r>
          <a:r>
            <a:rPr lang="ja-JP" altLang="en-US"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Calibri"/>
              <a:ea typeface="ＭＳ Ｐゴシック"/>
            </a:rPr>
            <a:t>M85</a:t>
          </a:r>
          <a:r>
            <a:rPr lang="ja-JP" altLang="en-US" sz="1100" b="0" i="0" u="none" strike="noStrike" baseline="0">
              <a:solidFill>
                <a:srgbClr val="000000"/>
              </a:solidFill>
              <a:latin typeface="ＭＳ Ｐゴシック"/>
              <a:ea typeface="ＭＳ Ｐゴシック"/>
            </a:rPr>
            <a:t>が表示されます。</a:t>
          </a:r>
          <a:endParaRPr lang="ja-JP" altLang="en-US" sz="1100" b="0" i="0" u="none" strike="noStrike" baseline="0">
            <a:solidFill>
              <a:srgbClr val="000000"/>
            </a:solidFill>
            <a:latin typeface="Calibri"/>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ここは、保護がかかっていますので、直接入力できません。</a:t>
          </a:r>
        </a:p>
      </xdr:txBody>
    </xdr:sp>
    <xdr:clientData/>
  </xdr:twoCellAnchor>
  <xdr:twoCellAnchor>
    <xdr:from>
      <xdr:col>14</xdr:col>
      <xdr:colOff>419100</xdr:colOff>
      <xdr:row>16</xdr:row>
      <xdr:rowOff>304800</xdr:rowOff>
    </xdr:from>
    <xdr:to>
      <xdr:col>17</xdr:col>
      <xdr:colOff>254000</xdr:colOff>
      <xdr:row>21</xdr:row>
      <xdr:rowOff>254000</xdr:rowOff>
    </xdr:to>
    <xdr:sp macro="" textlink="">
      <xdr:nvSpPr>
        <xdr:cNvPr id="8" name="四角形吹き出し 7"/>
        <xdr:cNvSpPr/>
      </xdr:nvSpPr>
      <xdr:spPr>
        <a:xfrm>
          <a:off x="9563100" y="5168900"/>
          <a:ext cx="3098800" cy="1663700"/>
        </a:xfrm>
        <a:prstGeom prst="wedgeRectCallout">
          <a:avLst>
            <a:gd name="adj1" fmla="val -29316"/>
            <a:gd name="adj2" fmla="val 11692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rtl="0">
            <a:defRPr sz="1000"/>
          </a:pPr>
          <a:endParaRPr lang="ja-JP" altLang="en-US" sz="1100" b="0" i="0" u="none" strike="noStrike" baseline="0">
            <a:solidFill>
              <a:srgbClr val="000000"/>
            </a:solidFill>
            <a:latin typeface="Calibri"/>
          </a:endParaRPr>
        </a:p>
        <a:p>
          <a:pPr algn="l" rtl="0">
            <a:defRPr sz="1000"/>
          </a:pPr>
          <a:r>
            <a:rPr lang="ja-JP" altLang="en-US" sz="1100" b="0" i="0" u="none" strike="noStrike" baseline="0">
              <a:solidFill>
                <a:srgbClr val="000000"/>
              </a:solidFill>
              <a:latin typeface="ＭＳ Ｐゴシック"/>
              <a:ea typeface="ＭＳ Ｐゴシック"/>
            </a:rPr>
            <a:t>※注意</a:t>
          </a:r>
          <a:endParaRPr lang="ja-JP" altLang="en-US" sz="1100" b="0" i="0" u="none" strike="noStrike" baseline="0">
            <a:solidFill>
              <a:srgbClr val="000000"/>
            </a:solidFill>
            <a:latin typeface="Calibri"/>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参加人数、参加費の合計は自動計算します。</a:t>
          </a:r>
          <a:endParaRPr lang="ja-JP" altLang="en-US" sz="1100" b="0" i="0" u="none" strike="noStrike" baseline="0">
            <a:solidFill>
              <a:srgbClr val="000000"/>
            </a:solidFill>
            <a:latin typeface="Calibri"/>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a:t>
          </a:r>
          <a:r>
            <a:rPr lang="ja-JP" altLang="en-US" sz="1100" b="0" i="0" u="none" strike="noStrike" baseline="0">
              <a:solidFill>
                <a:srgbClr val="000000"/>
              </a:solidFill>
              <a:latin typeface="Calibri"/>
              <a:ea typeface="ＭＳ Ｐゴシック"/>
            </a:rPr>
            <a:t>8</a:t>
          </a:r>
          <a:r>
            <a:rPr lang="ja-JP" altLang="en-US" sz="1100" b="0" i="0" u="none" strike="noStrike" baseline="0">
              <a:solidFill>
                <a:srgbClr val="000000"/>
              </a:solidFill>
              <a:latin typeface="ＭＳ Ｐゴシック"/>
              <a:ea typeface="ＭＳ Ｐゴシック"/>
            </a:rPr>
            <a:t>名以上、用紙が</a:t>
          </a:r>
          <a:r>
            <a:rPr lang="ja-JP" altLang="en-US" sz="1100" b="0" i="0" u="none" strike="noStrike" baseline="0">
              <a:solidFill>
                <a:srgbClr val="000000"/>
              </a:solidFill>
              <a:latin typeface="Calibri"/>
              <a:ea typeface="ＭＳ Ｐゴシック"/>
            </a:rPr>
            <a:t>2</a:t>
          </a:r>
          <a:r>
            <a:rPr lang="ja-JP" altLang="en-US" sz="1100" b="0" i="0" u="none" strike="noStrike" baseline="0">
              <a:solidFill>
                <a:srgbClr val="000000"/>
              </a:solidFill>
              <a:latin typeface="ＭＳ Ｐゴシック"/>
              <a:ea typeface="ＭＳ Ｐゴシック"/>
            </a:rPr>
            <a:t>枚目にかかった時は、</a:t>
          </a:r>
          <a:r>
            <a:rPr lang="ja-JP" altLang="en-US" sz="1100" b="0" i="0" u="none" strike="noStrike" baseline="0">
              <a:solidFill>
                <a:srgbClr val="000000"/>
              </a:solidFill>
              <a:latin typeface="Calibri"/>
              <a:ea typeface="ＭＳ Ｐゴシック"/>
            </a:rPr>
            <a:t>2</a:t>
          </a:r>
          <a:r>
            <a:rPr lang="ja-JP" altLang="en-US" sz="1100" b="0" i="0" u="none" strike="noStrike" baseline="0">
              <a:solidFill>
                <a:srgbClr val="000000"/>
              </a:solidFill>
              <a:latin typeface="ＭＳ Ｐゴシック"/>
              <a:ea typeface="ＭＳ Ｐゴシック"/>
            </a:rPr>
            <a:t>枚目に参加費の合計が表示されます。</a:t>
          </a:r>
          <a:endParaRPr lang="ja-JP" altLang="en-US" sz="1100" b="0" i="0" u="none" strike="noStrike" baseline="0">
            <a:solidFill>
              <a:srgbClr val="000000"/>
            </a:solidFill>
            <a:latin typeface="Calibri"/>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ここは、保護がかかっていますので、直接入力できません。</a:t>
          </a:r>
        </a:p>
      </xdr:txBody>
    </xdr:sp>
    <xdr:clientData/>
  </xdr:twoCellAnchor>
  <xdr:twoCellAnchor>
    <xdr:from>
      <xdr:col>13</xdr:col>
      <xdr:colOff>495300</xdr:colOff>
      <xdr:row>44</xdr:row>
      <xdr:rowOff>292100</xdr:rowOff>
    </xdr:from>
    <xdr:to>
      <xdr:col>16</xdr:col>
      <xdr:colOff>1219200</xdr:colOff>
      <xdr:row>48</xdr:row>
      <xdr:rowOff>266700</xdr:rowOff>
    </xdr:to>
    <xdr:sp macro="" textlink="">
      <xdr:nvSpPr>
        <xdr:cNvPr id="9" name="四角形吹き出し 8"/>
        <xdr:cNvSpPr/>
      </xdr:nvSpPr>
      <xdr:spPr>
        <a:xfrm>
          <a:off x="8661400" y="13500100"/>
          <a:ext cx="2616200" cy="1320800"/>
        </a:xfrm>
        <a:prstGeom prst="wedgeRectCallout">
          <a:avLst>
            <a:gd name="adj1" fmla="val 15512"/>
            <a:gd name="adj2" fmla="val 241136"/>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a:p>
        <a:p>
          <a:pPr algn="l"/>
          <a:r>
            <a:rPr kumimoji="1" lang="en-US" altLang="ja-JP" sz="1100"/>
            <a:t>※</a:t>
          </a:r>
          <a:r>
            <a:rPr kumimoji="1" lang="ja-JP" altLang="en-US" sz="1100"/>
            <a:t>注意</a:t>
          </a:r>
          <a:endParaRPr kumimoji="1" lang="en-US" altLang="ja-JP" sz="1100"/>
        </a:p>
        <a:p>
          <a:pPr algn="l"/>
          <a:r>
            <a:rPr kumimoji="1" lang="ja-JP" altLang="en-US" sz="1100"/>
            <a:t>　参加者が</a:t>
          </a:r>
          <a:r>
            <a:rPr kumimoji="1" lang="en-US" altLang="ja-JP" sz="1100"/>
            <a:t>8</a:t>
          </a:r>
          <a:r>
            <a:rPr kumimoji="1" lang="ja-JP" altLang="en-US" sz="1100"/>
            <a:t>名を超えたら、</a:t>
          </a:r>
          <a:r>
            <a:rPr kumimoji="1" lang="en-US" altLang="ja-JP" sz="1100"/>
            <a:t>2</a:t>
          </a:r>
          <a:r>
            <a:rPr kumimoji="1" lang="ja-JP" altLang="en-US" sz="1100"/>
            <a:t>枚目に合計が表示されます。</a:t>
          </a:r>
          <a:endParaRPr kumimoji="1" lang="en-US" altLang="ja-JP" sz="1100"/>
        </a:p>
        <a:p>
          <a:pPr algn="l"/>
          <a:r>
            <a:rPr kumimoji="1" lang="ja-JP" altLang="en-US" sz="1100"/>
            <a:t>ここは、保護がかかっていますので、入力できません。</a:t>
          </a:r>
        </a:p>
      </xdr:txBody>
    </xdr:sp>
    <xdr:clientData/>
  </xdr:twoCellAnchor>
  <xdr:twoCellAnchor editAs="oneCell">
    <xdr:from>
      <xdr:col>0</xdr:col>
      <xdr:colOff>0</xdr:colOff>
      <xdr:row>25</xdr:row>
      <xdr:rowOff>35719</xdr:rowOff>
    </xdr:from>
    <xdr:to>
      <xdr:col>1</xdr:col>
      <xdr:colOff>297656</xdr:colOff>
      <xdr:row>29</xdr:row>
      <xdr:rowOff>0</xdr:rowOff>
    </xdr:to>
    <xdr:pic>
      <xdr:nvPicPr>
        <xdr:cNvPr id="5" name="図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905750"/>
          <a:ext cx="1083469" cy="1083469"/>
        </a:xfrm>
        <a:prstGeom prst="rect">
          <a:avLst/>
        </a:prstGeom>
      </xdr:spPr>
    </xdr:pic>
    <xdr:clientData/>
  </xdr:twoCellAnchor>
  <xdr:twoCellAnchor editAs="oneCell">
    <xdr:from>
      <xdr:col>0</xdr:col>
      <xdr:colOff>0</xdr:colOff>
      <xdr:row>56</xdr:row>
      <xdr:rowOff>142876</xdr:rowOff>
    </xdr:from>
    <xdr:to>
      <xdr:col>1</xdr:col>
      <xdr:colOff>297656</xdr:colOff>
      <xdr:row>60</xdr:row>
      <xdr:rowOff>107157</xdr:rowOff>
    </xdr:to>
    <xdr:pic>
      <xdr:nvPicPr>
        <xdr:cNvPr id="12" name="図 1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335501"/>
          <a:ext cx="1083469" cy="10834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25</xdr:row>
      <xdr:rowOff>95250</xdr:rowOff>
    </xdr:from>
    <xdr:to>
      <xdr:col>1</xdr:col>
      <xdr:colOff>297656</xdr:colOff>
      <xdr:row>29</xdr:row>
      <xdr:rowOff>59531</xdr:rowOff>
    </xdr:to>
    <xdr:pic>
      <xdr:nvPicPr>
        <xdr:cNvPr id="6" name="図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965281"/>
          <a:ext cx="1083469" cy="1083469"/>
        </a:xfrm>
        <a:prstGeom prst="rect">
          <a:avLst/>
        </a:prstGeom>
      </xdr:spPr>
    </xdr:pic>
    <xdr:clientData/>
  </xdr:twoCellAnchor>
  <xdr:twoCellAnchor editAs="oneCell">
    <xdr:from>
      <xdr:col>0</xdr:col>
      <xdr:colOff>11908</xdr:colOff>
      <xdr:row>56</xdr:row>
      <xdr:rowOff>142875</xdr:rowOff>
    </xdr:from>
    <xdr:to>
      <xdr:col>1</xdr:col>
      <xdr:colOff>309564</xdr:colOff>
      <xdr:row>60</xdr:row>
      <xdr:rowOff>107156</xdr:rowOff>
    </xdr:to>
    <xdr:pic>
      <xdr:nvPicPr>
        <xdr:cNvPr id="7" name="図 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908" y="17335500"/>
          <a:ext cx="1083469" cy="108346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25</xdr:row>
      <xdr:rowOff>178593</xdr:rowOff>
    </xdr:from>
    <xdr:to>
      <xdr:col>1</xdr:col>
      <xdr:colOff>297656</xdr:colOff>
      <xdr:row>29</xdr:row>
      <xdr:rowOff>142874</xdr:rowOff>
    </xdr:to>
    <xdr:pic>
      <xdr:nvPicPr>
        <xdr:cNvPr id="4" name="図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048624"/>
          <a:ext cx="1083469" cy="1083469"/>
        </a:xfrm>
        <a:prstGeom prst="rect">
          <a:avLst/>
        </a:prstGeom>
      </xdr:spPr>
    </xdr:pic>
    <xdr:clientData/>
  </xdr:twoCellAnchor>
  <xdr:twoCellAnchor editAs="oneCell">
    <xdr:from>
      <xdr:col>0</xdr:col>
      <xdr:colOff>0</xdr:colOff>
      <xdr:row>56</xdr:row>
      <xdr:rowOff>107157</xdr:rowOff>
    </xdr:from>
    <xdr:to>
      <xdr:col>1</xdr:col>
      <xdr:colOff>297656</xdr:colOff>
      <xdr:row>60</xdr:row>
      <xdr:rowOff>71438</xdr:rowOff>
    </xdr:to>
    <xdr:pic>
      <xdr:nvPicPr>
        <xdr:cNvPr id="8" name="図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299782"/>
          <a:ext cx="1083469" cy="1083469"/>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3"/>
    <pageSetUpPr fitToPage="1"/>
  </sheetPr>
  <dimension ref="A1:W105"/>
  <sheetViews>
    <sheetView tabSelected="1" view="pageBreakPreview" topLeftCell="A79" zoomScaleNormal="100" workbookViewId="0">
      <selection activeCell="U93" sqref="U93"/>
    </sheetView>
  </sheetViews>
  <sheetFormatPr defaultColWidth="9" defaultRowHeight="13.5" x14ac:dyDescent="0.15"/>
  <cols>
    <col min="1" max="1" width="13.125" style="51" customWidth="1"/>
    <col min="2" max="2" width="6.5" style="51" customWidth="1"/>
    <col min="3" max="3" width="5.25" style="51" customWidth="1"/>
    <col min="4" max="4" width="4.875" style="51" customWidth="1"/>
    <col min="5" max="5" width="8" style="51" customWidth="1"/>
    <col min="6" max="6" width="4.375" style="51" customWidth="1"/>
    <col min="7" max="7" width="3" style="51" customWidth="1"/>
    <col min="8" max="8" width="2.875" style="51" customWidth="1"/>
    <col min="9" max="9" width="1.375" style="51" customWidth="1"/>
    <col min="10" max="10" width="3.75" style="51" customWidth="1"/>
    <col min="11" max="11" width="1.125" style="51" customWidth="1"/>
    <col min="12" max="12" width="2" style="51" customWidth="1"/>
    <col min="13" max="13" width="5.125" style="51" customWidth="1"/>
    <col min="14" max="14" width="12.5" style="51" customWidth="1"/>
    <col min="15" max="15" width="6.5" style="51" customWidth="1"/>
    <col min="16" max="17" width="9" style="51"/>
    <col min="18" max="18" width="6.875" style="51" customWidth="1"/>
    <col min="19" max="16384" width="9" style="51"/>
  </cols>
  <sheetData>
    <row r="1" spans="1:18" ht="21.95" customHeight="1" x14ac:dyDescent="0.15">
      <c r="A1" s="101" t="s">
        <v>188</v>
      </c>
      <c r="B1" s="101"/>
      <c r="C1" s="101"/>
      <c r="D1" s="101"/>
      <c r="E1" s="101"/>
      <c r="F1" s="101"/>
      <c r="G1" s="101"/>
      <c r="H1" s="101"/>
      <c r="I1" s="101"/>
      <c r="J1" s="101"/>
      <c r="K1" s="101"/>
      <c r="L1" s="101"/>
      <c r="M1" s="101"/>
      <c r="N1" s="101"/>
      <c r="O1" s="101"/>
      <c r="P1" s="101"/>
      <c r="Q1" s="101"/>
      <c r="R1" s="101"/>
    </row>
    <row r="2" spans="1:18" ht="21.95" customHeight="1" x14ac:dyDescent="0.15">
      <c r="A2" s="102" t="s">
        <v>242</v>
      </c>
      <c r="B2" s="102"/>
      <c r="C2" s="102"/>
      <c r="D2" s="102"/>
      <c r="E2" s="102"/>
      <c r="F2" s="102"/>
      <c r="G2" s="102"/>
      <c r="H2" s="102"/>
      <c r="I2" s="102"/>
      <c r="J2" s="102"/>
      <c r="K2" s="102"/>
      <c r="L2" s="102"/>
      <c r="M2" s="102"/>
      <c r="N2" s="102"/>
      <c r="O2" s="102"/>
      <c r="P2" s="102"/>
      <c r="Q2" s="102"/>
      <c r="R2" s="102"/>
    </row>
    <row r="3" spans="1:18" ht="15.95" customHeight="1" x14ac:dyDescent="0.15"/>
    <row r="4" spans="1:18" ht="15.95" customHeight="1" x14ac:dyDescent="0.15">
      <c r="A4" s="52" t="s">
        <v>151</v>
      </c>
      <c r="B4" s="52" t="s">
        <v>173</v>
      </c>
      <c r="C4" s="52"/>
      <c r="D4" s="52"/>
      <c r="E4" s="52"/>
      <c r="F4" s="52"/>
      <c r="G4" s="52"/>
      <c r="H4" s="52"/>
      <c r="I4" s="52"/>
      <c r="J4" s="52"/>
      <c r="K4" s="52"/>
      <c r="L4" s="52"/>
      <c r="M4" s="52"/>
      <c r="N4" s="52"/>
    </row>
    <row r="5" spans="1:18" ht="15.95" customHeight="1" x14ac:dyDescent="0.15">
      <c r="A5" s="52"/>
      <c r="B5" s="52"/>
      <c r="C5" s="52"/>
      <c r="D5" s="52"/>
      <c r="E5" s="52"/>
      <c r="F5" s="52"/>
      <c r="G5" s="52"/>
      <c r="H5" s="52"/>
      <c r="I5" s="52"/>
      <c r="J5" s="52"/>
      <c r="K5" s="52"/>
      <c r="L5" s="52"/>
      <c r="M5" s="52"/>
      <c r="N5" s="52"/>
    </row>
    <row r="6" spans="1:18" ht="15.95" customHeight="1" x14ac:dyDescent="0.15">
      <c r="A6" s="52" t="s">
        <v>152</v>
      </c>
      <c r="B6" s="52" t="s">
        <v>189</v>
      </c>
      <c r="C6" s="52"/>
      <c r="D6" s="52"/>
      <c r="E6" s="52"/>
      <c r="F6" s="52"/>
      <c r="G6" s="52"/>
      <c r="H6" s="52"/>
      <c r="I6" s="52"/>
      <c r="J6" s="52"/>
      <c r="K6" s="52"/>
      <c r="L6" s="52"/>
      <c r="M6" s="52"/>
      <c r="N6" s="52"/>
    </row>
    <row r="7" spans="1:18" ht="15.95" customHeight="1" x14ac:dyDescent="0.15">
      <c r="A7" s="52"/>
      <c r="B7" s="52"/>
      <c r="C7" s="52"/>
      <c r="D7" s="52"/>
      <c r="E7" s="52"/>
      <c r="F7" s="52"/>
      <c r="G7" s="52"/>
      <c r="H7" s="52"/>
      <c r="I7" s="52"/>
      <c r="J7" s="52"/>
      <c r="K7" s="52"/>
      <c r="L7" s="52"/>
      <c r="M7" s="52"/>
      <c r="N7" s="52"/>
    </row>
    <row r="8" spans="1:18" ht="15.95" customHeight="1" x14ac:dyDescent="0.15">
      <c r="A8" s="52" t="s">
        <v>153</v>
      </c>
      <c r="B8" s="52" t="s">
        <v>240</v>
      </c>
      <c r="C8" s="52"/>
      <c r="D8" s="52"/>
      <c r="E8" s="52"/>
      <c r="F8" s="52"/>
      <c r="G8" s="52"/>
      <c r="H8" s="52"/>
      <c r="I8" s="52"/>
      <c r="J8" s="52"/>
      <c r="K8" s="52"/>
      <c r="L8" s="52"/>
      <c r="M8" s="52"/>
      <c r="N8" s="52"/>
    </row>
    <row r="9" spans="1:18" ht="15.95" customHeight="1" x14ac:dyDescent="0.15">
      <c r="A9" s="52"/>
      <c r="B9" s="52"/>
      <c r="C9" s="52"/>
      <c r="D9" s="52"/>
      <c r="E9" s="52"/>
      <c r="F9" s="52"/>
      <c r="G9" s="52"/>
      <c r="H9" s="52"/>
      <c r="I9" s="52"/>
      <c r="J9" s="52"/>
      <c r="K9" s="52"/>
      <c r="L9" s="52"/>
      <c r="M9" s="52"/>
      <c r="N9" s="52"/>
    </row>
    <row r="10" spans="1:18" ht="15.95" customHeight="1" x14ac:dyDescent="0.15">
      <c r="A10" s="52" t="s">
        <v>154</v>
      </c>
      <c r="B10" s="52" t="s">
        <v>190</v>
      </c>
      <c r="C10" s="52"/>
      <c r="D10" s="52"/>
      <c r="E10" s="52"/>
      <c r="F10" s="52"/>
      <c r="G10" s="52"/>
      <c r="H10" s="52"/>
      <c r="I10" s="52"/>
      <c r="J10" s="52"/>
      <c r="K10" s="52"/>
      <c r="L10" s="52"/>
      <c r="M10" s="52"/>
      <c r="N10" s="52"/>
    </row>
    <row r="11" spans="1:18" ht="15.95" customHeight="1" x14ac:dyDescent="0.15">
      <c r="A11" s="52"/>
      <c r="B11" s="52"/>
      <c r="C11" s="52"/>
      <c r="D11" s="52"/>
      <c r="E11" s="52"/>
      <c r="F11" s="52"/>
      <c r="G11" s="52"/>
      <c r="H11" s="52"/>
      <c r="I11" s="52"/>
      <c r="J11" s="52"/>
      <c r="K11" s="52"/>
      <c r="L11" s="52"/>
      <c r="M11" s="52"/>
      <c r="N11" s="52"/>
    </row>
    <row r="12" spans="1:18" ht="15.95" customHeight="1" x14ac:dyDescent="0.15">
      <c r="A12" s="52" t="s">
        <v>155</v>
      </c>
      <c r="B12" s="52" t="s">
        <v>243</v>
      </c>
      <c r="C12" s="52"/>
      <c r="D12" s="52"/>
      <c r="E12" s="52"/>
      <c r="F12" s="52"/>
      <c r="G12" s="52"/>
      <c r="H12" s="52"/>
      <c r="I12" s="52"/>
      <c r="J12" s="52"/>
      <c r="K12" s="52"/>
      <c r="L12" s="52"/>
      <c r="M12" s="52"/>
      <c r="N12" s="52"/>
    </row>
    <row r="13" spans="1:18" ht="15.95" customHeight="1" x14ac:dyDescent="0.15">
      <c r="A13" s="52"/>
      <c r="B13" s="52" t="s">
        <v>191</v>
      </c>
      <c r="C13" s="52"/>
      <c r="D13" s="52"/>
      <c r="E13" s="52"/>
      <c r="F13" s="52"/>
      <c r="G13" s="52"/>
      <c r="H13" s="52"/>
      <c r="I13" s="52"/>
      <c r="J13" s="52"/>
      <c r="K13" s="52"/>
      <c r="L13" s="52"/>
      <c r="M13" s="52"/>
      <c r="O13" s="52" t="s">
        <v>192</v>
      </c>
    </row>
    <row r="14" spans="1:18" ht="15.95" customHeight="1" x14ac:dyDescent="0.15">
      <c r="A14" s="52"/>
      <c r="B14" s="52"/>
      <c r="C14" s="52" t="s">
        <v>193</v>
      </c>
      <c r="D14" s="52"/>
      <c r="E14" s="52"/>
      <c r="F14" s="52"/>
      <c r="G14" s="52"/>
      <c r="H14" s="52"/>
      <c r="I14" s="52"/>
      <c r="J14" s="52"/>
      <c r="K14" s="52"/>
      <c r="L14" s="52"/>
      <c r="M14" s="52"/>
      <c r="N14" s="52"/>
    </row>
    <row r="15" spans="1:18" ht="15.95" customHeight="1" x14ac:dyDescent="0.15">
      <c r="A15" s="52"/>
      <c r="B15" s="52"/>
      <c r="C15" s="52" t="s">
        <v>194</v>
      </c>
      <c r="D15" s="52"/>
      <c r="E15" s="52"/>
      <c r="F15" s="52"/>
      <c r="G15" s="52"/>
      <c r="H15" s="52"/>
      <c r="I15" s="52"/>
      <c r="J15" s="52"/>
      <c r="K15" s="52"/>
      <c r="L15" s="52"/>
      <c r="M15" s="52"/>
      <c r="N15" s="52"/>
    </row>
    <row r="16" spans="1:18" ht="15.95" customHeight="1" x14ac:dyDescent="0.15">
      <c r="A16" s="52"/>
      <c r="B16" s="52"/>
      <c r="C16" s="52"/>
      <c r="D16" s="52"/>
      <c r="E16" s="52"/>
      <c r="F16" s="52"/>
      <c r="G16" s="52"/>
      <c r="H16" s="52"/>
      <c r="I16" s="52"/>
      <c r="J16" s="52"/>
      <c r="K16" s="52"/>
      <c r="L16" s="52"/>
      <c r="M16" s="52"/>
      <c r="N16" s="52"/>
    </row>
    <row r="17" spans="1:23" ht="15.95" customHeight="1" x14ac:dyDescent="0.15">
      <c r="A17" s="52" t="s">
        <v>156</v>
      </c>
      <c r="B17" s="52" t="s">
        <v>91</v>
      </c>
      <c r="C17" s="52"/>
      <c r="D17" s="52"/>
      <c r="E17" s="52"/>
      <c r="F17" s="52"/>
      <c r="G17" s="52"/>
      <c r="H17" s="52"/>
      <c r="I17" s="52"/>
      <c r="J17" s="52"/>
      <c r="K17" s="52"/>
      <c r="L17" s="52"/>
      <c r="M17" s="52"/>
      <c r="N17" s="52"/>
      <c r="O17" s="53"/>
    </row>
    <row r="18" spans="1:23" ht="15.95" customHeight="1" x14ac:dyDescent="0.15">
      <c r="A18" s="52"/>
      <c r="B18" s="52" t="s">
        <v>250</v>
      </c>
      <c r="C18" s="52"/>
      <c r="D18" s="52"/>
      <c r="E18" s="52"/>
      <c r="F18" s="52"/>
      <c r="G18" s="52"/>
      <c r="H18" s="52"/>
      <c r="I18" s="52"/>
      <c r="J18" s="52"/>
      <c r="K18" s="52"/>
      <c r="L18" s="52"/>
      <c r="M18" s="52"/>
      <c r="N18" s="52"/>
    </row>
    <row r="19" spans="1:23" ht="15.95" customHeight="1" x14ac:dyDescent="0.15">
      <c r="A19" s="52"/>
      <c r="B19" s="52"/>
      <c r="C19" s="52"/>
      <c r="D19" s="52"/>
      <c r="E19" s="52"/>
      <c r="F19" s="52"/>
      <c r="G19" s="52"/>
      <c r="H19" s="52"/>
      <c r="I19" s="52"/>
      <c r="J19" s="52"/>
      <c r="K19" s="52"/>
      <c r="L19" s="52"/>
      <c r="M19" s="52"/>
      <c r="N19" s="52"/>
    </row>
    <row r="20" spans="1:23" ht="15.95" customHeight="1" x14ac:dyDescent="0.15">
      <c r="A20" s="52" t="s">
        <v>157</v>
      </c>
      <c r="B20" s="52" t="s">
        <v>92</v>
      </c>
      <c r="C20" s="52"/>
      <c r="D20" s="52"/>
      <c r="E20" s="52"/>
      <c r="F20" s="52"/>
      <c r="G20" s="52"/>
      <c r="H20" s="52"/>
      <c r="I20" s="52"/>
      <c r="J20" s="52"/>
      <c r="K20" s="52"/>
      <c r="L20" s="52"/>
      <c r="M20" s="52"/>
      <c r="N20" s="52"/>
    </row>
    <row r="21" spans="1:23" ht="15.95" customHeight="1" x14ac:dyDescent="0.15">
      <c r="A21" s="52"/>
      <c r="B21" s="52"/>
      <c r="C21" s="52"/>
      <c r="D21" s="52"/>
      <c r="E21" s="52"/>
      <c r="F21" s="52"/>
      <c r="G21" s="52"/>
      <c r="H21" s="52"/>
      <c r="I21" s="52"/>
      <c r="J21" s="52"/>
      <c r="K21" s="52"/>
      <c r="L21" s="52"/>
      <c r="M21" s="52"/>
      <c r="N21" s="52"/>
    </row>
    <row r="22" spans="1:23" ht="15.95" customHeight="1" x14ac:dyDescent="0.15">
      <c r="A22" s="52" t="s">
        <v>93</v>
      </c>
      <c r="B22" s="52" t="s">
        <v>195</v>
      </c>
      <c r="C22" s="52"/>
      <c r="D22" s="52"/>
      <c r="E22" s="52"/>
      <c r="F22" s="52"/>
      <c r="G22" s="52"/>
      <c r="H22" s="52"/>
      <c r="I22" s="52"/>
      <c r="J22" s="52"/>
      <c r="K22" s="52"/>
      <c r="L22" s="52"/>
      <c r="M22" s="52"/>
      <c r="N22" s="52"/>
    </row>
    <row r="23" spans="1:23" ht="15.95" customHeight="1" x14ac:dyDescent="0.15">
      <c r="A23" s="52"/>
      <c r="B23" s="52" t="s">
        <v>94</v>
      </c>
      <c r="C23" s="52"/>
      <c r="D23" s="52"/>
      <c r="E23" s="52"/>
      <c r="F23" s="52"/>
      <c r="G23" s="52"/>
      <c r="H23" s="52"/>
      <c r="I23" s="52"/>
      <c r="J23" s="52"/>
      <c r="K23" s="52"/>
      <c r="L23" s="52"/>
      <c r="M23" s="52"/>
      <c r="N23" s="52"/>
      <c r="W23" s="52"/>
    </row>
    <row r="24" spans="1:23" ht="15.95" customHeight="1" x14ac:dyDescent="0.15"/>
    <row r="25" spans="1:23" ht="15.95" customHeight="1" x14ac:dyDescent="0.15">
      <c r="A25" s="52" t="s">
        <v>158</v>
      </c>
      <c r="B25" s="52" t="s">
        <v>95</v>
      </c>
    </row>
    <row r="26" spans="1:23" ht="15.95" customHeight="1" x14ac:dyDescent="0.15">
      <c r="B26" s="54" t="s">
        <v>96</v>
      </c>
      <c r="C26" s="54">
        <v>85</v>
      </c>
      <c r="D26" s="55">
        <v>85</v>
      </c>
      <c r="E26" s="51" t="s">
        <v>97</v>
      </c>
      <c r="N26" s="56" t="s">
        <v>98</v>
      </c>
      <c r="O26" s="57">
        <v>1932</v>
      </c>
      <c r="P26" s="51" t="s">
        <v>99</v>
      </c>
    </row>
    <row r="27" spans="1:23" ht="15.95" customHeight="1" x14ac:dyDescent="0.15">
      <c r="B27" s="54" t="s">
        <v>100</v>
      </c>
      <c r="C27" s="54">
        <f t="shared" ref="C27:C36" si="0">+C26-5</f>
        <v>80</v>
      </c>
      <c r="D27" s="55">
        <f t="shared" ref="D27:D36" si="1">+D26-5</f>
        <v>80</v>
      </c>
      <c r="E27" s="51" t="s">
        <v>101</v>
      </c>
      <c r="F27" s="54">
        <v>84</v>
      </c>
      <c r="G27" s="51" t="s">
        <v>102</v>
      </c>
      <c r="L27" s="51" t="s">
        <v>103</v>
      </c>
      <c r="M27" s="57">
        <v>1933</v>
      </c>
      <c r="N27" s="58" t="s">
        <v>104</v>
      </c>
      <c r="O27" s="57">
        <f t="shared" ref="O27:O36" si="2">+O26+5</f>
        <v>1937</v>
      </c>
      <c r="P27" s="51" t="s">
        <v>99</v>
      </c>
    </row>
    <row r="28" spans="1:23" ht="15.95" customHeight="1" x14ac:dyDescent="0.15">
      <c r="B28" s="54" t="s">
        <v>100</v>
      </c>
      <c r="C28" s="54">
        <f t="shared" si="0"/>
        <v>75</v>
      </c>
      <c r="D28" s="55">
        <f t="shared" si="1"/>
        <v>75</v>
      </c>
      <c r="E28" s="51" t="s">
        <v>101</v>
      </c>
      <c r="F28" s="54">
        <f t="shared" ref="F28:F36" si="3">+F27-5</f>
        <v>79</v>
      </c>
      <c r="G28" s="51" t="s">
        <v>102</v>
      </c>
      <c r="L28" s="51" t="s">
        <v>103</v>
      </c>
      <c r="M28" s="57">
        <f t="shared" ref="M28:M36" si="4">+M27+5</f>
        <v>1938</v>
      </c>
      <c r="N28" s="58" t="s">
        <v>104</v>
      </c>
      <c r="O28" s="57">
        <f t="shared" si="2"/>
        <v>1942</v>
      </c>
      <c r="P28" s="51" t="s">
        <v>99</v>
      </c>
    </row>
    <row r="29" spans="1:23" ht="15.95" customHeight="1" x14ac:dyDescent="0.15">
      <c r="B29" s="54" t="s">
        <v>100</v>
      </c>
      <c r="C29" s="54">
        <f t="shared" si="0"/>
        <v>70</v>
      </c>
      <c r="D29" s="55">
        <f t="shared" si="1"/>
        <v>70</v>
      </c>
      <c r="E29" s="51" t="s">
        <v>101</v>
      </c>
      <c r="F29" s="54">
        <f t="shared" si="3"/>
        <v>74</v>
      </c>
      <c r="G29" s="51" t="s">
        <v>102</v>
      </c>
      <c r="L29" s="51" t="s">
        <v>103</v>
      </c>
      <c r="M29" s="57">
        <f t="shared" si="4"/>
        <v>1943</v>
      </c>
      <c r="N29" s="58" t="s">
        <v>104</v>
      </c>
      <c r="O29" s="57">
        <f t="shared" si="2"/>
        <v>1947</v>
      </c>
      <c r="P29" s="51" t="s">
        <v>99</v>
      </c>
    </row>
    <row r="30" spans="1:23" ht="15.95" customHeight="1" x14ac:dyDescent="0.15">
      <c r="B30" s="54" t="s">
        <v>100</v>
      </c>
      <c r="C30" s="54">
        <f t="shared" si="0"/>
        <v>65</v>
      </c>
      <c r="D30" s="55">
        <f t="shared" si="1"/>
        <v>65</v>
      </c>
      <c r="E30" s="51" t="s">
        <v>101</v>
      </c>
      <c r="F30" s="54">
        <f t="shared" si="3"/>
        <v>69</v>
      </c>
      <c r="G30" s="51" t="s">
        <v>102</v>
      </c>
      <c r="L30" s="51" t="s">
        <v>103</v>
      </c>
      <c r="M30" s="57">
        <f t="shared" si="4"/>
        <v>1948</v>
      </c>
      <c r="N30" s="58" t="s">
        <v>104</v>
      </c>
      <c r="O30" s="57">
        <f t="shared" si="2"/>
        <v>1952</v>
      </c>
      <c r="P30" s="51" t="s">
        <v>99</v>
      </c>
    </row>
    <row r="31" spans="1:23" ht="15.95" customHeight="1" x14ac:dyDescent="0.15">
      <c r="B31" s="54" t="s">
        <v>100</v>
      </c>
      <c r="C31" s="54">
        <f t="shared" si="0"/>
        <v>60</v>
      </c>
      <c r="D31" s="55">
        <f t="shared" si="1"/>
        <v>60</v>
      </c>
      <c r="E31" s="51" t="s">
        <v>101</v>
      </c>
      <c r="F31" s="54">
        <f t="shared" si="3"/>
        <v>64</v>
      </c>
      <c r="G31" s="51" t="s">
        <v>102</v>
      </c>
      <c r="L31" s="51" t="s">
        <v>103</v>
      </c>
      <c r="M31" s="57">
        <f t="shared" si="4"/>
        <v>1953</v>
      </c>
      <c r="N31" s="58" t="s">
        <v>104</v>
      </c>
      <c r="O31" s="57">
        <f t="shared" si="2"/>
        <v>1957</v>
      </c>
      <c r="P31" s="51" t="s">
        <v>99</v>
      </c>
    </row>
    <row r="32" spans="1:23" ht="15.95" customHeight="1" x14ac:dyDescent="0.15">
      <c r="B32" s="54" t="s">
        <v>100</v>
      </c>
      <c r="C32" s="54">
        <f t="shared" si="0"/>
        <v>55</v>
      </c>
      <c r="D32" s="55">
        <f t="shared" si="1"/>
        <v>55</v>
      </c>
      <c r="E32" s="51" t="s">
        <v>101</v>
      </c>
      <c r="F32" s="54">
        <f t="shared" si="3"/>
        <v>59</v>
      </c>
      <c r="G32" s="51" t="s">
        <v>102</v>
      </c>
      <c r="L32" s="51" t="s">
        <v>103</v>
      </c>
      <c r="M32" s="57">
        <f t="shared" si="4"/>
        <v>1958</v>
      </c>
      <c r="N32" s="58" t="s">
        <v>104</v>
      </c>
      <c r="O32" s="57">
        <f t="shared" si="2"/>
        <v>1962</v>
      </c>
      <c r="P32" s="51" t="s">
        <v>99</v>
      </c>
    </row>
    <row r="33" spans="1:17" ht="15.95" customHeight="1" x14ac:dyDescent="0.15">
      <c r="B33" s="54" t="s">
        <v>100</v>
      </c>
      <c r="C33" s="54">
        <f t="shared" si="0"/>
        <v>50</v>
      </c>
      <c r="D33" s="55">
        <f t="shared" si="1"/>
        <v>50</v>
      </c>
      <c r="E33" s="51" t="s">
        <v>101</v>
      </c>
      <c r="F33" s="54">
        <f t="shared" si="3"/>
        <v>54</v>
      </c>
      <c r="G33" s="51" t="s">
        <v>102</v>
      </c>
      <c r="L33" s="51" t="s">
        <v>103</v>
      </c>
      <c r="M33" s="57">
        <f t="shared" si="4"/>
        <v>1963</v>
      </c>
      <c r="N33" s="58" t="s">
        <v>104</v>
      </c>
      <c r="O33" s="57">
        <f t="shared" si="2"/>
        <v>1967</v>
      </c>
      <c r="P33" s="51" t="s">
        <v>99</v>
      </c>
    </row>
    <row r="34" spans="1:17" ht="15.95" customHeight="1" x14ac:dyDescent="0.15">
      <c r="B34" s="54" t="s">
        <v>100</v>
      </c>
      <c r="C34" s="54">
        <f t="shared" si="0"/>
        <v>45</v>
      </c>
      <c r="D34" s="55">
        <f t="shared" si="1"/>
        <v>45</v>
      </c>
      <c r="E34" s="51" t="s">
        <v>101</v>
      </c>
      <c r="F34" s="54">
        <f t="shared" si="3"/>
        <v>49</v>
      </c>
      <c r="G34" s="51" t="s">
        <v>102</v>
      </c>
      <c r="L34" s="51" t="s">
        <v>103</v>
      </c>
      <c r="M34" s="57">
        <f t="shared" si="4"/>
        <v>1968</v>
      </c>
      <c r="N34" s="58" t="s">
        <v>104</v>
      </c>
      <c r="O34" s="57">
        <f t="shared" si="2"/>
        <v>1972</v>
      </c>
      <c r="P34" s="51" t="s">
        <v>99</v>
      </c>
    </row>
    <row r="35" spans="1:17" ht="15.95" customHeight="1" x14ac:dyDescent="0.15">
      <c r="B35" s="54" t="s">
        <v>100</v>
      </c>
      <c r="C35" s="54">
        <f t="shared" si="0"/>
        <v>40</v>
      </c>
      <c r="D35" s="55">
        <f t="shared" si="1"/>
        <v>40</v>
      </c>
      <c r="E35" s="51" t="s">
        <v>101</v>
      </c>
      <c r="F35" s="54">
        <f t="shared" si="3"/>
        <v>44</v>
      </c>
      <c r="G35" s="51" t="s">
        <v>102</v>
      </c>
      <c r="L35" s="51" t="s">
        <v>103</v>
      </c>
      <c r="M35" s="57">
        <f t="shared" si="4"/>
        <v>1973</v>
      </c>
      <c r="N35" s="58" t="s">
        <v>104</v>
      </c>
      <c r="O35" s="57">
        <f t="shared" si="2"/>
        <v>1977</v>
      </c>
      <c r="P35" s="51" t="s">
        <v>99</v>
      </c>
    </row>
    <row r="36" spans="1:17" ht="15.95" customHeight="1" x14ac:dyDescent="0.15">
      <c r="B36" s="54" t="s">
        <v>100</v>
      </c>
      <c r="C36" s="54">
        <f t="shared" si="0"/>
        <v>35</v>
      </c>
      <c r="D36" s="55">
        <f t="shared" si="1"/>
        <v>35</v>
      </c>
      <c r="E36" s="51" t="s">
        <v>101</v>
      </c>
      <c r="F36" s="54">
        <f t="shared" si="3"/>
        <v>39</v>
      </c>
      <c r="G36" s="51" t="s">
        <v>102</v>
      </c>
      <c r="L36" s="51" t="s">
        <v>103</v>
      </c>
      <c r="M36" s="57">
        <f t="shared" si="4"/>
        <v>1978</v>
      </c>
      <c r="N36" s="58" t="s">
        <v>104</v>
      </c>
      <c r="O36" s="57">
        <f t="shared" si="2"/>
        <v>1982</v>
      </c>
      <c r="P36" s="51" t="s">
        <v>99</v>
      </c>
    </row>
    <row r="37" spans="1:17" ht="15.95" customHeight="1" x14ac:dyDescent="0.15"/>
    <row r="38" spans="1:17" ht="15.95" customHeight="1" x14ac:dyDescent="0.15">
      <c r="A38" s="52" t="s">
        <v>186</v>
      </c>
      <c r="B38" s="52" t="s">
        <v>196</v>
      </c>
    </row>
    <row r="39" spans="1:17" ht="15.95" customHeight="1" x14ac:dyDescent="0.15">
      <c r="A39" s="52"/>
      <c r="B39" s="52" t="s">
        <v>197</v>
      </c>
    </row>
    <row r="40" spans="1:17" ht="15.95" customHeight="1" x14ac:dyDescent="0.15">
      <c r="A40" s="52"/>
      <c r="B40" s="52" t="s">
        <v>187</v>
      </c>
    </row>
    <row r="41" spans="1:17" ht="15.95" customHeight="1" x14ac:dyDescent="0.15">
      <c r="A41" s="52"/>
      <c r="B41" s="52" t="s">
        <v>198</v>
      </c>
    </row>
    <row r="42" spans="1:17" ht="15.95" customHeight="1" x14ac:dyDescent="0.15"/>
    <row r="43" spans="1:17" ht="24" customHeight="1" x14ac:dyDescent="0.15">
      <c r="A43" s="52" t="s">
        <v>159</v>
      </c>
      <c r="B43" s="106" t="s">
        <v>105</v>
      </c>
      <c r="C43" s="107"/>
      <c r="D43" s="107"/>
      <c r="E43" s="106" t="s">
        <v>106</v>
      </c>
      <c r="F43" s="107"/>
      <c r="G43" s="107"/>
      <c r="H43" s="107"/>
      <c r="I43" s="107"/>
      <c r="J43" s="107"/>
      <c r="K43" s="107"/>
      <c r="L43" s="107"/>
      <c r="M43" s="107"/>
      <c r="N43" s="107"/>
      <c r="O43" s="114"/>
      <c r="P43" s="103" t="s">
        <v>174</v>
      </c>
      <c r="Q43" s="104"/>
    </row>
    <row r="44" spans="1:17" ht="15.95" customHeight="1" x14ac:dyDescent="0.15">
      <c r="B44" s="106" t="s">
        <v>232</v>
      </c>
      <c r="C44" s="107"/>
      <c r="D44" s="114"/>
      <c r="E44" s="59">
        <v>0.41666666666666669</v>
      </c>
      <c r="F44" s="60" t="s">
        <v>107</v>
      </c>
      <c r="G44" s="61" t="s">
        <v>108</v>
      </c>
      <c r="H44" s="61"/>
      <c r="I44" s="61"/>
      <c r="J44" s="61"/>
      <c r="K44" s="61"/>
      <c r="L44" s="61"/>
      <c r="M44" s="61"/>
      <c r="N44" s="62"/>
      <c r="O44" s="63"/>
      <c r="P44" s="108" t="s">
        <v>182</v>
      </c>
      <c r="Q44" s="109"/>
    </row>
    <row r="45" spans="1:17" ht="15.95" customHeight="1" x14ac:dyDescent="0.15">
      <c r="B45" s="115"/>
      <c r="C45" s="116"/>
      <c r="D45" s="121"/>
      <c r="E45" s="64">
        <v>0.45833333333333331</v>
      </c>
      <c r="F45" s="65" t="s">
        <v>107</v>
      </c>
      <c r="G45" s="66" t="s">
        <v>109</v>
      </c>
      <c r="H45" s="66"/>
      <c r="I45" s="66"/>
      <c r="J45" s="66"/>
      <c r="K45" s="66"/>
      <c r="L45" s="66"/>
      <c r="M45" s="66"/>
      <c r="N45" s="67"/>
      <c r="O45" s="68"/>
      <c r="P45" s="110" t="s">
        <v>183</v>
      </c>
      <c r="Q45" s="111"/>
    </row>
    <row r="46" spans="1:17" ht="15.95" customHeight="1" x14ac:dyDescent="0.15">
      <c r="B46" s="115"/>
      <c r="C46" s="116"/>
      <c r="D46" s="121"/>
      <c r="E46" s="64">
        <v>0.625</v>
      </c>
      <c r="F46" s="65" t="s">
        <v>107</v>
      </c>
      <c r="G46" s="66" t="s">
        <v>163</v>
      </c>
      <c r="H46" s="66"/>
      <c r="I46" s="66"/>
      <c r="J46" s="66"/>
      <c r="K46" s="66"/>
      <c r="L46" s="66"/>
      <c r="M46" s="66"/>
      <c r="N46" s="98"/>
      <c r="O46" s="81" t="s">
        <v>176</v>
      </c>
      <c r="P46" s="99"/>
      <c r="Q46" s="100"/>
    </row>
    <row r="47" spans="1:17" ht="15.95" customHeight="1" x14ac:dyDescent="0.15">
      <c r="B47" s="117"/>
      <c r="C47" s="118"/>
      <c r="D47" s="122"/>
      <c r="E47" s="123" t="s">
        <v>247</v>
      </c>
      <c r="F47" s="124"/>
      <c r="G47" s="125"/>
      <c r="H47" s="125"/>
      <c r="I47" s="125"/>
      <c r="J47" s="125"/>
      <c r="K47" s="125"/>
      <c r="L47" s="125"/>
      <c r="M47" s="125"/>
      <c r="N47" s="125"/>
      <c r="O47" s="126"/>
      <c r="P47" s="112" t="s">
        <v>246</v>
      </c>
      <c r="Q47" s="113"/>
    </row>
    <row r="48" spans="1:17" ht="15.95" customHeight="1" x14ac:dyDescent="0.15">
      <c r="B48" s="106" t="s">
        <v>233</v>
      </c>
      <c r="C48" s="107"/>
      <c r="D48" s="107"/>
      <c r="E48" s="59">
        <v>0.41666666666666669</v>
      </c>
      <c r="F48" s="60" t="s">
        <v>107</v>
      </c>
      <c r="G48" s="73" t="s">
        <v>110</v>
      </c>
      <c r="H48" s="74">
        <v>70</v>
      </c>
      <c r="I48" s="61" t="s">
        <v>103</v>
      </c>
      <c r="J48" s="73">
        <v>70</v>
      </c>
      <c r="K48" s="105" t="s">
        <v>107</v>
      </c>
      <c r="L48" s="105"/>
      <c r="M48" s="75" t="s">
        <v>111</v>
      </c>
      <c r="N48" s="76" t="s">
        <v>184</v>
      </c>
      <c r="O48" s="77"/>
      <c r="P48" s="108" t="s">
        <v>208</v>
      </c>
      <c r="Q48" s="109"/>
    </row>
    <row r="49" spans="1:17" ht="15.95" customHeight="1" x14ac:dyDescent="0.15">
      <c r="B49" s="115"/>
      <c r="C49" s="116"/>
      <c r="D49" s="116"/>
      <c r="E49" s="64">
        <v>0.5</v>
      </c>
      <c r="F49" s="65" t="s">
        <v>107</v>
      </c>
      <c r="G49" s="78" t="s">
        <v>110</v>
      </c>
      <c r="H49" s="79">
        <f>+H48-5</f>
        <v>65</v>
      </c>
      <c r="I49" s="66" t="s">
        <v>103</v>
      </c>
      <c r="J49" s="78">
        <f>+J48-5</f>
        <v>65</v>
      </c>
      <c r="K49" s="119" t="s">
        <v>107</v>
      </c>
      <c r="L49" s="119"/>
      <c r="M49" s="79" t="s">
        <v>112</v>
      </c>
      <c r="N49" s="80" t="s">
        <v>175</v>
      </c>
      <c r="O49" s="81"/>
      <c r="P49" s="110"/>
      <c r="Q49" s="111"/>
    </row>
    <row r="50" spans="1:17" ht="15.95" customHeight="1" x14ac:dyDescent="0.15">
      <c r="B50" s="117"/>
      <c r="C50" s="118"/>
      <c r="D50" s="118"/>
      <c r="E50" s="69">
        <v>0.625</v>
      </c>
      <c r="F50" s="70" t="s">
        <v>107</v>
      </c>
      <c r="G50" s="82" t="s">
        <v>110</v>
      </c>
      <c r="H50" s="83">
        <f>+H49-5</f>
        <v>60</v>
      </c>
      <c r="I50" s="71" t="s">
        <v>103</v>
      </c>
      <c r="J50" s="82">
        <f>+J49-5</f>
        <v>60</v>
      </c>
      <c r="K50" s="120" t="s">
        <v>107</v>
      </c>
      <c r="L50" s="120"/>
      <c r="M50" s="83" t="s">
        <v>113</v>
      </c>
      <c r="N50" s="84" t="s">
        <v>175</v>
      </c>
      <c r="O50" s="72"/>
      <c r="P50" s="112"/>
      <c r="Q50" s="113"/>
    </row>
    <row r="51" spans="1:17" ht="15.95" customHeight="1" x14ac:dyDescent="0.15">
      <c r="B51" s="115" t="s">
        <v>234</v>
      </c>
      <c r="C51" s="116"/>
      <c r="D51" s="116"/>
      <c r="E51" s="64">
        <v>0.41666666666666669</v>
      </c>
      <c r="F51" s="65" t="s">
        <v>107</v>
      </c>
      <c r="G51" s="78" t="s">
        <v>110</v>
      </c>
      <c r="H51" s="79">
        <f>+H50-5</f>
        <v>55</v>
      </c>
      <c r="I51" s="66" t="s">
        <v>103</v>
      </c>
      <c r="J51" s="78">
        <f>+J50-5</f>
        <v>55</v>
      </c>
      <c r="K51" s="105" t="s">
        <v>107</v>
      </c>
      <c r="L51" s="105"/>
      <c r="M51" s="79" t="s">
        <v>114</v>
      </c>
      <c r="N51" s="80" t="s">
        <v>184</v>
      </c>
      <c r="O51" s="81"/>
      <c r="P51" s="108" t="s">
        <v>209</v>
      </c>
      <c r="Q51" s="109"/>
    </row>
    <row r="52" spans="1:17" ht="15.95" customHeight="1" x14ac:dyDescent="0.15">
      <c r="B52" s="115"/>
      <c r="C52" s="116"/>
      <c r="D52" s="116"/>
      <c r="E52" s="64">
        <v>0.5</v>
      </c>
      <c r="F52" s="65" t="s">
        <v>107</v>
      </c>
      <c r="G52" s="78" t="s">
        <v>115</v>
      </c>
      <c r="H52" s="85" t="s">
        <v>185</v>
      </c>
      <c r="I52" s="66"/>
      <c r="J52" s="78"/>
      <c r="K52" s="78"/>
      <c r="L52" s="66"/>
      <c r="M52" s="66"/>
      <c r="N52" s="80" t="s">
        <v>175</v>
      </c>
      <c r="O52" s="81"/>
      <c r="P52" s="110"/>
      <c r="Q52" s="111"/>
    </row>
    <row r="53" spans="1:17" ht="15.95" customHeight="1" x14ac:dyDescent="0.15">
      <c r="B53" s="115"/>
      <c r="C53" s="116"/>
      <c r="D53" s="116"/>
      <c r="E53" s="64">
        <v>0.58333333333333337</v>
      </c>
      <c r="F53" s="65" t="s">
        <v>116</v>
      </c>
      <c r="G53" s="78" t="s">
        <v>117</v>
      </c>
      <c r="H53" s="79">
        <f>+H51-5</f>
        <v>50</v>
      </c>
      <c r="I53" s="66" t="s">
        <v>118</v>
      </c>
      <c r="J53" s="78">
        <f>+J51-5</f>
        <v>50</v>
      </c>
      <c r="K53" s="119" t="s">
        <v>116</v>
      </c>
      <c r="L53" s="119"/>
      <c r="M53" s="79" t="s">
        <v>119</v>
      </c>
      <c r="N53" s="80" t="s">
        <v>175</v>
      </c>
      <c r="O53" s="81"/>
      <c r="P53" s="110"/>
      <c r="Q53" s="111"/>
    </row>
    <row r="54" spans="1:17" ht="15.95" customHeight="1" x14ac:dyDescent="0.15">
      <c r="B54" s="115"/>
      <c r="C54" s="116"/>
      <c r="D54" s="116"/>
      <c r="E54" s="64">
        <v>0.6875</v>
      </c>
      <c r="F54" s="65" t="s">
        <v>116</v>
      </c>
      <c r="G54" s="78" t="s">
        <v>117</v>
      </c>
      <c r="H54" s="79">
        <f>+H53-5</f>
        <v>45</v>
      </c>
      <c r="I54" s="66" t="s">
        <v>118</v>
      </c>
      <c r="J54" s="78">
        <f>+J53-5</f>
        <v>45</v>
      </c>
      <c r="K54" s="120" t="s">
        <v>116</v>
      </c>
      <c r="L54" s="120"/>
      <c r="M54" s="79" t="s">
        <v>120</v>
      </c>
      <c r="N54" s="80" t="s">
        <v>175</v>
      </c>
      <c r="O54" s="81"/>
      <c r="P54" s="112"/>
      <c r="Q54" s="113"/>
    </row>
    <row r="55" spans="1:17" ht="15.95" customHeight="1" x14ac:dyDescent="0.15">
      <c r="B55" s="106" t="s">
        <v>235</v>
      </c>
      <c r="C55" s="107"/>
      <c r="D55" s="107"/>
      <c r="E55" s="59">
        <v>0.41666666666666669</v>
      </c>
      <c r="F55" s="60" t="s">
        <v>107</v>
      </c>
      <c r="G55" s="73" t="s">
        <v>110</v>
      </c>
      <c r="H55" s="74">
        <f>+H54-5</f>
        <v>40</v>
      </c>
      <c r="I55" s="61" t="s">
        <v>103</v>
      </c>
      <c r="J55" s="73">
        <f>+J54-5</f>
        <v>40</v>
      </c>
      <c r="K55" s="105" t="s">
        <v>107</v>
      </c>
      <c r="L55" s="105"/>
      <c r="M55" s="74" t="s">
        <v>121</v>
      </c>
      <c r="N55" s="76" t="s">
        <v>184</v>
      </c>
      <c r="O55" s="77"/>
      <c r="P55" s="108" t="s">
        <v>207</v>
      </c>
      <c r="Q55" s="109"/>
    </row>
    <row r="56" spans="1:17" ht="15.95" customHeight="1" x14ac:dyDescent="0.15">
      <c r="B56" s="117"/>
      <c r="C56" s="118"/>
      <c r="D56" s="118"/>
      <c r="E56" s="69">
        <v>0.52083333333333337</v>
      </c>
      <c r="F56" s="70" t="s">
        <v>107</v>
      </c>
      <c r="G56" s="82" t="s">
        <v>110</v>
      </c>
      <c r="H56" s="83">
        <f>+H55-5</f>
        <v>35</v>
      </c>
      <c r="I56" s="71" t="s">
        <v>103</v>
      </c>
      <c r="J56" s="82">
        <f>+J55-5</f>
        <v>35</v>
      </c>
      <c r="K56" s="120" t="s">
        <v>107</v>
      </c>
      <c r="L56" s="120"/>
      <c r="M56" s="83" t="s">
        <v>122</v>
      </c>
      <c r="N56" s="84" t="s">
        <v>175</v>
      </c>
      <c r="O56" s="72"/>
      <c r="P56" s="112"/>
      <c r="Q56" s="113"/>
    </row>
    <row r="57" spans="1:17" ht="15.95" customHeight="1" x14ac:dyDescent="0.15">
      <c r="B57" s="52" t="s">
        <v>123</v>
      </c>
    </row>
    <row r="58" spans="1:17" ht="18" customHeight="1" x14ac:dyDescent="0.15">
      <c r="A58" s="52" t="s">
        <v>160</v>
      </c>
      <c r="B58" s="52" t="s">
        <v>124</v>
      </c>
      <c r="C58" s="52"/>
      <c r="D58" s="52"/>
      <c r="E58" s="52"/>
    </row>
    <row r="59" spans="1:17" ht="18" customHeight="1" x14ac:dyDescent="0.15">
      <c r="A59" s="52"/>
      <c r="B59" s="52"/>
      <c r="C59" s="52"/>
      <c r="D59" s="52"/>
      <c r="E59" s="52"/>
    </row>
    <row r="60" spans="1:17" ht="18" customHeight="1" x14ac:dyDescent="0.15">
      <c r="A60" s="52" t="s">
        <v>161</v>
      </c>
      <c r="B60" s="52" t="s">
        <v>125</v>
      </c>
      <c r="C60" s="52"/>
      <c r="D60" s="52"/>
      <c r="E60" s="52" t="s">
        <v>126</v>
      </c>
    </row>
    <row r="61" spans="1:17" ht="18" customHeight="1" x14ac:dyDescent="0.15">
      <c r="A61" s="52"/>
      <c r="B61" s="52" t="s">
        <v>127</v>
      </c>
      <c r="C61" s="52"/>
      <c r="D61" s="52"/>
      <c r="E61" s="52" t="s">
        <v>90</v>
      </c>
    </row>
    <row r="62" spans="1:17" ht="18" customHeight="1" x14ac:dyDescent="0.15">
      <c r="A62" s="52"/>
      <c r="B62" s="86" t="s">
        <v>128</v>
      </c>
      <c r="C62" s="86"/>
      <c r="D62" s="86"/>
      <c r="E62" s="86" t="s">
        <v>210</v>
      </c>
      <c r="F62" s="87"/>
      <c r="G62" s="87"/>
      <c r="H62" s="87"/>
      <c r="I62" s="87"/>
      <c r="J62" s="87"/>
      <c r="K62" s="87"/>
      <c r="L62" s="87"/>
      <c r="M62" s="87"/>
      <c r="N62" s="87"/>
      <c r="P62" s="87"/>
    </row>
    <row r="63" spans="1:17" ht="18" customHeight="1" x14ac:dyDescent="0.15">
      <c r="A63" s="52"/>
      <c r="B63" s="86" t="s">
        <v>129</v>
      </c>
      <c r="C63" s="86"/>
      <c r="D63" s="86"/>
      <c r="E63" s="86" t="s">
        <v>130</v>
      </c>
      <c r="F63" s="87"/>
      <c r="G63" s="87"/>
      <c r="H63" s="87"/>
      <c r="I63" s="87"/>
      <c r="J63" s="87"/>
      <c r="K63" s="87"/>
      <c r="L63" s="87"/>
      <c r="M63" s="87"/>
      <c r="N63" s="87"/>
      <c r="O63" s="87"/>
      <c r="P63" s="87"/>
    </row>
    <row r="64" spans="1:17" ht="18" customHeight="1" x14ac:dyDescent="0.15">
      <c r="A64" s="52"/>
      <c r="B64" s="86" t="s">
        <v>131</v>
      </c>
      <c r="C64" s="86"/>
      <c r="D64" s="86"/>
      <c r="E64" s="88" t="s">
        <v>211</v>
      </c>
      <c r="F64" s="87"/>
      <c r="G64" s="87"/>
      <c r="H64" s="87"/>
      <c r="I64" s="87"/>
      <c r="J64" s="87"/>
      <c r="K64" s="87"/>
      <c r="L64" s="87"/>
      <c r="M64" s="87"/>
      <c r="N64" s="89"/>
      <c r="O64" s="128" t="s">
        <v>212</v>
      </c>
      <c r="P64" s="128"/>
    </row>
    <row r="65" spans="1:17" ht="18" customHeight="1" x14ac:dyDescent="0.15">
      <c r="A65" s="52"/>
      <c r="B65" s="86" t="s">
        <v>132</v>
      </c>
      <c r="C65" s="86"/>
      <c r="D65" s="86"/>
      <c r="E65" s="86" t="s">
        <v>236</v>
      </c>
      <c r="F65" s="87"/>
      <c r="G65" s="87"/>
      <c r="H65" s="87"/>
      <c r="I65" s="87"/>
      <c r="J65" s="87"/>
      <c r="K65" s="87"/>
      <c r="L65" s="87"/>
      <c r="M65" s="87"/>
      <c r="N65" s="87"/>
      <c r="O65" s="87" t="s">
        <v>237</v>
      </c>
      <c r="P65" s="87"/>
    </row>
    <row r="66" spans="1:17" ht="18" customHeight="1" x14ac:dyDescent="0.15"/>
    <row r="67" spans="1:17" ht="18" customHeight="1" x14ac:dyDescent="0.15">
      <c r="A67" s="52" t="s">
        <v>133</v>
      </c>
      <c r="B67" s="52" t="s">
        <v>134</v>
      </c>
      <c r="C67" s="52"/>
      <c r="D67" s="52"/>
      <c r="E67" s="52"/>
      <c r="F67" s="52"/>
      <c r="G67" s="52"/>
      <c r="H67" s="52"/>
      <c r="I67" s="52"/>
      <c r="J67" s="52"/>
      <c r="K67" s="52"/>
      <c r="L67" s="52"/>
      <c r="M67" s="52"/>
      <c r="N67" s="52"/>
      <c r="O67" s="52"/>
      <c r="P67" s="52"/>
    </row>
    <row r="68" spans="1:17" ht="18" customHeight="1" x14ac:dyDescent="0.15">
      <c r="A68" s="52"/>
      <c r="B68" s="52"/>
      <c r="C68" s="52"/>
      <c r="D68" s="52"/>
      <c r="E68" s="52"/>
      <c r="F68" s="52"/>
      <c r="G68" s="52"/>
      <c r="H68" s="52"/>
      <c r="I68" s="52"/>
      <c r="J68" s="52"/>
      <c r="K68" s="52"/>
      <c r="L68" s="52"/>
      <c r="M68" s="52"/>
      <c r="N68" s="52"/>
      <c r="O68" s="52"/>
      <c r="P68" s="52"/>
    </row>
    <row r="69" spans="1:17" ht="18" customHeight="1" x14ac:dyDescent="0.15">
      <c r="A69" s="52"/>
      <c r="B69" s="90"/>
      <c r="C69" s="91" t="s">
        <v>180</v>
      </c>
      <c r="D69" s="91"/>
      <c r="E69" s="91"/>
      <c r="F69" s="91"/>
      <c r="G69" s="91"/>
      <c r="H69" s="91"/>
      <c r="I69" s="91"/>
      <c r="J69" s="91"/>
      <c r="K69" s="91"/>
      <c r="L69" s="91"/>
      <c r="M69" s="91"/>
      <c r="N69" s="91"/>
      <c r="O69" s="91"/>
      <c r="P69" s="91"/>
      <c r="Q69" s="63"/>
    </row>
    <row r="70" spans="1:17" ht="18" customHeight="1" x14ac:dyDescent="0.15">
      <c r="A70" s="52"/>
      <c r="B70" s="92"/>
      <c r="C70" s="93" t="s">
        <v>181</v>
      </c>
      <c r="D70" s="93"/>
      <c r="E70" s="93"/>
      <c r="F70" s="93"/>
      <c r="G70" s="93"/>
      <c r="H70" s="93"/>
      <c r="I70" s="93"/>
      <c r="J70" s="93"/>
      <c r="K70" s="93"/>
      <c r="L70" s="93"/>
      <c r="M70" s="93"/>
      <c r="N70" s="93"/>
      <c r="O70" s="93"/>
      <c r="P70" s="93"/>
      <c r="Q70" s="68"/>
    </row>
    <row r="71" spans="1:17" ht="18" customHeight="1" x14ac:dyDescent="0.15">
      <c r="A71" s="52"/>
      <c r="B71" s="92"/>
      <c r="C71" s="93" t="s">
        <v>213</v>
      </c>
      <c r="D71" s="93"/>
      <c r="E71" s="93"/>
      <c r="F71" s="93"/>
      <c r="G71" s="93"/>
      <c r="H71" s="93"/>
      <c r="I71" s="93"/>
      <c r="J71" s="93"/>
      <c r="K71" s="93"/>
      <c r="L71" s="93"/>
      <c r="M71" s="93"/>
      <c r="N71" s="93"/>
      <c r="O71" s="93"/>
      <c r="P71" s="93"/>
      <c r="Q71" s="68"/>
    </row>
    <row r="72" spans="1:17" ht="18" customHeight="1" x14ac:dyDescent="0.15">
      <c r="A72" s="52"/>
      <c r="B72" s="94"/>
      <c r="C72" s="95" t="s">
        <v>135</v>
      </c>
      <c r="D72" s="95"/>
      <c r="E72" s="95"/>
      <c r="F72" s="95"/>
      <c r="G72" s="95"/>
      <c r="H72" s="95"/>
      <c r="I72" s="95"/>
      <c r="J72" s="95"/>
      <c r="K72" s="95"/>
      <c r="L72" s="95"/>
      <c r="M72" s="95"/>
      <c r="N72" s="95"/>
      <c r="O72" s="95"/>
      <c r="P72" s="95"/>
      <c r="Q72" s="96"/>
    </row>
    <row r="73" spans="1:17" ht="18" customHeight="1" x14ac:dyDescent="0.15"/>
    <row r="74" spans="1:17" ht="18" customHeight="1" x14ac:dyDescent="0.15">
      <c r="A74" s="52"/>
      <c r="B74" s="52" t="s">
        <v>136</v>
      </c>
      <c r="C74" s="52"/>
      <c r="D74" s="52"/>
      <c r="E74" s="52"/>
      <c r="F74" s="52"/>
      <c r="G74" s="52"/>
      <c r="H74" s="52"/>
      <c r="I74" s="52"/>
      <c r="J74" s="52"/>
      <c r="K74" s="52"/>
      <c r="L74" s="52"/>
      <c r="M74" s="52"/>
      <c r="N74" s="52"/>
      <c r="O74" s="52"/>
      <c r="P74" s="52"/>
      <c r="Q74" s="52"/>
    </row>
    <row r="75" spans="1:17" ht="18" customHeight="1" x14ac:dyDescent="0.15">
      <c r="A75" s="52"/>
      <c r="B75" s="52"/>
      <c r="C75" s="52"/>
      <c r="D75" s="52"/>
      <c r="E75" s="52"/>
      <c r="F75" s="52"/>
      <c r="G75" s="52"/>
      <c r="H75" s="52"/>
      <c r="I75" s="52"/>
      <c r="J75" s="52"/>
      <c r="K75" s="52"/>
      <c r="L75" s="52"/>
      <c r="M75" s="52"/>
      <c r="N75" s="52"/>
      <c r="O75" s="52"/>
      <c r="P75" s="52"/>
      <c r="Q75" s="52"/>
    </row>
    <row r="76" spans="1:17" ht="18" customHeight="1" x14ac:dyDescent="0.15">
      <c r="A76" s="52"/>
      <c r="B76" s="52" t="s">
        <v>137</v>
      </c>
      <c r="C76" s="52"/>
      <c r="D76" s="52"/>
      <c r="E76" s="52"/>
      <c r="F76" s="52"/>
      <c r="G76" s="52"/>
      <c r="H76" s="52"/>
      <c r="I76" s="52"/>
      <c r="J76" s="52"/>
      <c r="K76" s="52"/>
      <c r="L76" s="52"/>
      <c r="M76" s="52"/>
      <c r="N76" s="52"/>
      <c r="O76" s="52"/>
      <c r="P76" s="52"/>
      <c r="Q76" s="52"/>
    </row>
    <row r="77" spans="1:17" ht="18" customHeight="1" x14ac:dyDescent="0.15">
      <c r="A77" s="52"/>
      <c r="B77" s="52" t="s">
        <v>138</v>
      </c>
      <c r="C77" s="52"/>
      <c r="D77" s="52"/>
      <c r="E77" s="52"/>
      <c r="F77" s="52"/>
      <c r="G77" s="52"/>
      <c r="H77" s="52"/>
      <c r="I77" s="52"/>
      <c r="J77" s="52"/>
      <c r="K77" s="52"/>
      <c r="L77" s="52"/>
      <c r="M77" s="52"/>
      <c r="N77" s="52"/>
      <c r="O77" s="52"/>
      <c r="P77" s="52"/>
      <c r="Q77" s="52"/>
    </row>
    <row r="78" spans="1:17" ht="18" customHeight="1" x14ac:dyDescent="0.15">
      <c r="A78" s="52"/>
      <c r="B78" s="52"/>
      <c r="C78" s="52"/>
      <c r="D78" s="52"/>
      <c r="E78" s="52"/>
      <c r="F78" s="52"/>
      <c r="G78" s="52"/>
      <c r="H78" s="52"/>
      <c r="I78" s="52"/>
      <c r="J78" s="52"/>
      <c r="K78" s="52"/>
      <c r="L78" s="52"/>
      <c r="M78" s="52"/>
      <c r="N78" s="52"/>
      <c r="O78" s="52"/>
      <c r="P78" s="52"/>
      <c r="Q78" s="52"/>
    </row>
    <row r="79" spans="1:17" ht="18" customHeight="1" x14ac:dyDescent="0.15">
      <c r="A79" s="52"/>
      <c r="B79" s="52" t="s">
        <v>214</v>
      </c>
      <c r="C79" s="52"/>
      <c r="D79" s="52"/>
      <c r="E79" s="52"/>
      <c r="F79" s="52"/>
      <c r="G79" s="52"/>
      <c r="H79" s="52"/>
      <c r="I79" s="52"/>
      <c r="J79" s="52"/>
      <c r="K79" s="52"/>
      <c r="L79" s="52"/>
      <c r="M79" s="52"/>
      <c r="N79" s="52"/>
      <c r="O79" s="52"/>
      <c r="P79" s="52"/>
      <c r="Q79" s="52"/>
    </row>
    <row r="80" spans="1:17" ht="18" customHeight="1" x14ac:dyDescent="0.15">
      <c r="A80" s="52"/>
      <c r="B80" s="52"/>
      <c r="C80" s="52" t="s">
        <v>238</v>
      </c>
      <c r="D80" s="52"/>
      <c r="E80" s="52"/>
      <c r="F80" s="52"/>
      <c r="G80" s="52"/>
      <c r="H80" s="52"/>
      <c r="I80" s="52"/>
      <c r="J80" s="52"/>
      <c r="K80" s="52"/>
      <c r="L80" s="52"/>
      <c r="M80" s="52"/>
      <c r="O80" s="52"/>
      <c r="P80" s="52"/>
      <c r="Q80" s="52"/>
    </row>
    <row r="81" spans="1:17" ht="18" customHeight="1" x14ac:dyDescent="0.15">
      <c r="A81" s="52"/>
      <c r="B81" s="52"/>
      <c r="C81" s="127" t="s">
        <v>139</v>
      </c>
      <c r="D81" s="127"/>
      <c r="E81" s="52" t="s">
        <v>239</v>
      </c>
      <c r="F81" s="52"/>
      <c r="G81" s="52"/>
      <c r="H81" s="52"/>
      <c r="I81" s="52"/>
      <c r="J81" s="52"/>
      <c r="K81" s="52"/>
      <c r="L81" s="52"/>
      <c r="N81" s="52"/>
      <c r="O81" s="52" t="s">
        <v>241</v>
      </c>
      <c r="P81" s="52"/>
      <c r="Q81" s="52"/>
    </row>
    <row r="82" spans="1:17" ht="18" customHeight="1" x14ac:dyDescent="0.15">
      <c r="A82" s="52"/>
      <c r="B82" s="52"/>
      <c r="C82" s="52"/>
      <c r="D82" s="52"/>
      <c r="F82" s="52"/>
      <c r="G82" s="52"/>
      <c r="H82" s="52"/>
      <c r="I82" s="52"/>
      <c r="J82" s="52"/>
      <c r="K82" s="52"/>
      <c r="L82" s="52"/>
      <c r="M82" s="52"/>
      <c r="N82" s="52"/>
      <c r="O82" s="52"/>
      <c r="P82" s="52"/>
      <c r="Q82" s="52"/>
    </row>
    <row r="83" spans="1:17" ht="18" customHeight="1" x14ac:dyDescent="0.15">
      <c r="A83" s="52"/>
      <c r="B83" s="52"/>
      <c r="C83" s="52"/>
      <c r="D83" s="52"/>
      <c r="E83" s="52"/>
      <c r="F83" s="52"/>
      <c r="G83" s="52"/>
      <c r="H83" s="52"/>
      <c r="I83" s="52"/>
      <c r="J83" s="52"/>
      <c r="K83" s="52"/>
      <c r="L83" s="52"/>
      <c r="M83" s="52"/>
      <c r="N83" s="52"/>
      <c r="O83" s="52"/>
      <c r="P83" s="52"/>
      <c r="Q83" s="52"/>
    </row>
    <row r="84" spans="1:17" ht="18" customHeight="1" x14ac:dyDescent="0.15">
      <c r="A84" s="52"/>
      <c r="B84" s="52" t="s">
        <v>140</v>
      </c>
      <c r="C84" s="52"/>
      <c r="D84" s="52"/>
      <c r="E84" s="52"/>
      <c r="F84" s="52"/>
      <c r="G84" s="52"/>
      <c r="H84" s="52"/>
      <c r="I84" s="52"/>
      <c r="J84" s="52"/>
      <c r="K84" s="52"/>
      <c r="L84" s="52"/>
      <c r="M84" s="52"/>
      <c r="N84" s="52"/>
      <c r="O84" s="52"/>
      <c r="P84" s="52"/>
      <c r="Q84" s="52"/>
    </row>
    <row r="85" spans="1:17" ht="18" customHeight="1" x14ac:dyDescent="0.15">
      <c r="A85" s="52"/>
      <c r="B85" s="52"/>
      <c r="C85" s="52" t="s">
        <v>141</v>
      </c>
      <c r="D85" s="52"/>
      <c r="E85" s="52"/>
      <c r="F85" s="52"/>
      <c r="G85" s="52"/>
      <c r="H85" s="52"/>
      <c r="I85" s="52"/>
      <c r="J85" s="52"/>
      <c r="K85" s="52"/>
      <c r="L85" s="52"/>
      <c r="M85" s="52"/>
      <c r="N85" s="52"/>
      <c r="O85" s="52"/>
      <c r="P85" s="52"/>
      <c r="Q85" s="52"/>
    </row>
    <row r="86" spans="1:17" ht="18" customHeight="1" x14ac:dyDescent="0.15">
      <c r="A86" s="52"/>
      <c r="B86" s="52"/>
      <c r="C86" s="52" t="s">
        <v>164</v>
      </c>
      <c r="D86" s="52"/>
      <c r="E86" s="52"/>
      <c r="F86" s="52"/>
      <c r="G86" s="52"/>
      <c r="H86" s="52"/>
      <c r="I86" s="52"/>
      <c r="J86" s="52"/>
      <c r="K86" s="52"/>
      <c r="L86" s="52"/>
      <c r="M86" s="52"/>
      <c r="N86" s="52"/>
      <c r="O86" s="52"/>
      <c r="P86" s="52"/>
      <c r="Q86" s="52"/>
    </row>
    <row r="87" spans="1:17" ht="18" customHeight="1" x14ac:dyDescent="0.15">
      <c r="A87" s="52"/>
      <c r="B87" s="52"/>
      <c r="C87" s="127" t="s">
        <v>142</v>
      </c>
      <c r="D87" s="127"/>
      <c r="E87" s="52" t="s">
        <v>143</v>
      </c>
      <c r="F87" s="52"/>
      <c r="G87" s="52"/>
      <c r="H87" s="52"/>
      <c r="I87" s="52"/>
      <c r="J87" s="52"/>
      <c r="K87" s="52"/>
      <c r="L87" s="52"/>
      <c r="M87" s="52" t="s">
        <v>144</v>
      </c>
      <c r="N87" s="52"/>
      <c r="O87" s="52"/>
      <c r="P87" s="52"/>
      <c r="Q87" s="52"/>
    </row>
    <row r="88" spans="1:17" ht="18" customHeight="1" x14ac:dyDescent="0.15">
      <c r="A88" s="52"/>
      <c r="B88" s="52"/>
      <c r="C88" s="54"/>
      <c r="D88" s="54"/>
      <c r="E88" s="52"/>
      <c r="F88" s="52"/>
      <c r="G88" s="52"/>
      <c r="H88" s="52"/>
      <c r="I88" s="52"/>
      <c r="J88" s="52"/>
      <c r="K88" s="52"/>
      <c r="L88" s="52"/>
      <c r="M88" s="52"/>
      <c r="N88" s="52"/>
      <c r="O88" s="52"/>
      <c r="P88" s="52"/>
      <c r="Q88" s="52"/>
    </row>
    <row r="89" spans="1:17" ht="18" customHeight="1" x14ac:dyDescent="0.15">
      <c r="A89" s="52"/>
      <c r="B89" s="97" t="s">
        <v>215</v>
      </c>
      <c r="C89" s="52"/>
      <c r="D89" s="52"/>
      <c r="E89" s="52"/>
      <c r="F89" s="52"/>
      <c r="G89" s="52"/>
      <c r="H89" s="52"/>
      <c r="I89" s="52"/>
      <c r="J89" s="52"/>
      <c r="K89" s="52"/>
      <c r="L89" s="52"/>
      <c r="M89" s="52"/>
      <c r="N89" s="52"/>
      <c r="O89" s="52"/>
      <c r="P89" s="52"/>
      <c r="Q89" s="52"/>
    </row>
    <row r="90" spans="1:17" ht="18" customHeight="1" x14ac:dyDescent="0.15">
      <c r="A90" s="52"/>
      <c r="B90" s="52"/>
      <c r="C90" s="52"/>
      <c r="D90" s="52"/>
      <c r="E90" s="52"/>
      <c r="F90" s="52"/>
      <c r="G90" s="52"/>
      <c r="H90" s="52"/>
      <c r="I90" s="52"/>
      <c r="J90" s="52"/>
      <c r="K90" s="52"/>
      <c r="L90" s="52"/>
      <c r="M90" s="52"/>
      <c r="N90" s="52"/>
      <c r="O90" s="52"/>
      <c r="P90" s="52"/>
      <c r="Q90" s="52"/>
    </row>
    <row r="91" spans="1:17" ht="18" customHeight="1" x14ac:dyDescent="0.15">
      <c r="A91" s="52" t="s">
        <v>162</v>
      </c>
      <c r="B91" s="97" t="s">
        <v>217</v>
      </c>
      <c r="C91" s="52"/>
      <c r="D91" s="52"/>
      <c r="E91" s="52"/>
      <c r="F91" s="52"/>
      <c r="G91" s="52"/>
      <c r="H91" s="52"/>
      <c r="I91" s="52"/>
      <c r="J91" s="52"/>
      <c r="K91" s="52"/>
      <c r="L91" s="52"/>
      <c r="M91" s="52"/>
      <c r="N91" s="52"/>
      <c r="O91" s="52"/>
      <c r="P91" s="52"/>
      <c r="Q91" s="52"/>
    </row>
    <row r="92" spans="1:17" ht="18" customHeight="1" x14ac:dyDescent="0.15">
      <c r="A92" s="52"/>
      <c r="B92" s="97" t="s">
        <v>166</v>
      </c>
      <c r="C92" s="52"/>
      <c r="D92" s="52"/>
      <c r="E92" s="52"/>
      <c r="F92" s="52"/>
      <c r="G92" s="52"/>
      <c r="H92" s="52"/>
      <c r="I92" s="52"/>
      <c r="J92" s="52"/>
      <c r="K92" s="52"/>
      <c r="L92" s="52"/>
      <c r="M92" s="52"/>
      <c r="N92" s="52"/>
      <c r="O92" s="52"/>
      <c r="P92" s="52"/>
      <c r="Q92" s="52"/>
    </row>
    <row r="93" spans="1:17" ht="18" customHeight="1" x14ac:dyDescent="0.15">
      <c r="A93" s="52"/>
      <c r="B93" s="52" t="s">
        <v>145</v>
      </c>
      <c r="C93" s="52"/>
      <c r="D93" s="52"/>
      <c r="E93" s="52"/>
      <c r="F93" s="52"/>
      <c r="G93" s="52"/>
      <c r="H93" s="52"/>
      <c r="I93" s="52"/>
      <c r="J93" s="52"/>
      <c r="K93" s="52"/>
      <c r="L93" s="52"/>
      <c r="M93" s="52"/>
      <c r="N93" s="52"/>
      <c r="O93" s="52"/>
      <c r="P93" s="52"/>
      <c r="Q93" s="52"/>
    </row>
    <row r="94" spans="1:17" ht="18" customHeight="1" x14ac:dyDescent="0.15">
      <c r="A94" s="52"/>
      <c r="B94" s="52" t="s">
        <v>146</v>
      </c>
      <c r="C94" s="52"/>
      <c r="D94" s="52"/>
      <c r="E94" s="52"/>
      <c r="F94" s="52"/>
      <c r="G94" s="52"/>
      <c r="H94" s="52"/>
      <c r="I94" s="52"/>
      <c r="J94" s="52"/>
      <c r="K94" s="52"/>
      <c r="L94" s="52"/>
      <c r="M94" s="52"/>
      <c r="N94" s="52"/>
      <c r="O94" s="52"/>
      <c r="P94" s="52"/>
      <c r="Q94" s="52"/>
    </row>
    <row r="95" spans="1:17" ht="18" customHeight="1" x14ac:dyDescent="0.15">
      <c r="A95" s="52"/>
      <c r="B95" s="52" t="s">
        <v>147</v>
      </c>
      <c r="C95" s="52"/>
      <c r="D95" s="52"/>
      <c r="E95" s="52"/>
      <c r="F95" s="52"/>
      <c r="G95" s="52"/>
      <c r="H95" s="52"/>
      <c r="I95" s="52"/>
      <c r="J95" s="52"/>
      <c r="K95" s="52"/>
      <c r="L95" s="52"/>
      <c r="M95" s="52"/>
      <c r="N95" s="52"/>
      <c r="O95" s="52"/>
      <c r="P95" s="52"/>
      <c r="Q95" s="52"/>
    </row>
    <row r="96" spans="1:17" ht="18" customHeight="1" x14ac:dyDescent="0.15">
      <c r="A96" s="52"/>
      <c r="B96" s="52" t="s">
        <v>148</v>
      </c>
      <c r="C96" s="52"/>
      <c r="D96" s="52"/>
      <c r="E96" s="52"/>
      <c r="F96" s="52"/>
      <c r="G96" s="52"/>
      <c r="H96" s="52"/>
      <c r="I96" s="52"/>
      <c r="J96" s="52"/>
      <c r="K96" s="52"/>
      <c r="L96" s="52"/>
      <c r="M96" s="52"/>
      <c r="N96" s="52"/>
      <c r="O96" s="52"/>
      <c r="P96" s="52"/>
      <c r="Q96" s="52"/>
    </row>
    <row r="97" spans="1:17" ht="18" customHeight="1" x14ac:dyDescent="0.15">
      <c r="A97" s="52"/>
      <c r="B97" s="52" t="s">
        <v>149</v>
      </c>
      <c r="C97" s="52"/>
      <c r="D97" s="52"/>
      <c r="E97" s="52"/>
      <c r="F97" s="52"/>
      <c r="G97" s="52"/>
      <c r="H97" s="52"/>
      <c r="I97" s="52"/>
      <c r="J97" s="52"/>
      <c r="K97" s="52"/>
      <c r="L97" s="52"/>
      <c r="M97" s="52"/>
      <c r="N97" s="52"/>
      <c r="O97" s="52"/>
      <c r="P97" s="52"/>
      <c r="Q97" s="52"/>
    </row>
    <row r="98" spans="1:17" ht="18" customHeight="1" x14ac:dyDescent="0.15">
      <c r="A98" s="52"/>
      <c r="B98" s="52" t="s">
        <v>177</v>
      </c>
      <c r="C98" s="52"/>
      <c r="D98" s="52"/>
      <c r="E98" s="52"/>
      <c r="F98" s="52"/>
      <c r="G98" s="52"/>
      <c r="H98" s="52"/>
      <c r="I98" s="52"/>
      <c r="J98" s="52"/>
      <c r="K98" s="52"/>
      <c r="L98" s="52"/>
      <c r="M98" s="52"/>
      <c r="N98" s="52"/>
      <c r="O98" s="52"/>
      <c r="P98" s="52"/>
      <c r="Q98" s="52"/>
    </row>
    <row r="99" spans="1:17" ht="18" customHeight="1" x14ac:dyDescent="0.15">
      <c r="A99" s="52"/>
      <c r="B99" s="52" t="s">
        <v>179</v>
      </c>
      <c r="C99" s="52"/>
      <c r="D99" s="52"/>
      <c r="E99" s="52"/>
      <c r="F99" s="52"/>
      <c r="G99" s="52"/>
      <c r="H99" s="52"/>
      <c r="I99" s="52"/>
      <c r="J99" s="52"/>
      <c r="K99" s="52"/>
      <c r="L99" s="52"/>
      <c r="M99" s="52"/>
      <c r="N99" s="52"/>
      <c r="O99" s="52"/>
      <c r="P99" s="52"/>
      <c r="Q99" s="52"/>
    </row>
    <row r="100" spans="1:17" ht="18" customHeight="1" x14ac:dyDescent="0.15">
      <c r="A100" s="52"/>
      <c r="B100" s="52" t="s">
        <v>178</v>
      </c>
      <c r="C100" s="52"/>
      <c r="D100" s="52"/>
      <c r="E100" s="52"/>
      <c r="F100" s="52"/>
      <c r="G100" s="52"/>
      <c r="H100" s="52"/>
      <c r="I100" s="52"/>
      <c r="J100" s="52"/>
      <c r="K100" s="52"/>
      <c r="L100" s="52"/>
      <c r="M100" s="52"/>
      <c r="N100" s="52"/>
      <c r="O100" s="52"/>
      <c r="P100" s="52"/>
      <c r="Q100" s="52"/>
    </row>
    <row r="101" spans="1:17" ht="18" customHeight="1" x14ac:dyDescent="0.15">
      <c r="A101" s="52"/>
      <c r="B101" s="52" t="s">
        <v>150</v>
      </c>
      <c r="C101" s="52"/>
      <c r="D101" s="52"/>
      <c r="E101" s="52"/>
      <c r="F101" s="52"/>
      <c r="G101" s="52"/>
      <c r="H101" s="52"/>
      <c r="I101" s="52"/>
      <c r="J101" s="52"/>
      <c r="K101" s="52"/>
      <c r="L101" s="52"/>
      <c r="M101" s="52"/>
      <c r="N101" s="52"/>
      <c r="O101" s="52"/>
      <c r="P101" s="52"/>
      <c r="Q101" s="52"/>
    </row>
    <row r="102" spans="1:17" ht="18" customHeight="1" x14ac:dyDescent="0.15">
      <c r="A102" s="52"/>
      <c r="B102" s="52" t="s">
        <v>244</v>
      </c>
      <c r="C102" s="52"/>
      <c r="D102" s="52"/>
      <c r="E102" s="52"/>
      <c r="F102" s="52"/>
      <c r="G102" s="52"/>
      <c r="H102" s="52"/>
      <c r="I102" s="52"/>
      <c r="J102" s="52"/>
      <c r="K102" s="52"/>
      <c r="L102" s="52"/>
      <c r="M102" s="52"/>
      <c r="N102" s="52"/>
      <c r="O102" s="52"/>
      <c r="P102" s="52"/>
      <c r="Q102" s="52"/>
    </row>
    <row r="103" spans="1:17" ht="18" customHeight="1" x14ac:dyDescent="0.15">
      <c r="A103" s="52"/>
      <c r="B103" s="97" t="s">
        <v>251</v>
      </c>
      <c r="C103" s="52"/>
      <c r="D103" s="52"/>
      <c r="E103" s="52"/>
      <c r="F103" s="52"/>
      <c r="G103" s="52"/>
      <c r="H103" s="52"/>
      <c r="I103" s="52"/>
      <c r="J103" s="52"/>
      <c r="K103" s="52"/>
      <c r="L103" s="52"/>
      <c r="M103" s="52"/>
      <c r="N103" s="52"/>
      <c r="O103" s="52"/>
      <c r="P103" s="52"/>
      <c r="Q103" s="52"/>
    </row>
    <row r="104" spans="1:17" ht="18" customHeight="1" x14ac:dyDescent="0.15">
      <c r="A104" s="52"/>
      <c r="B104" s="52" t="s">
        <v>248</v>
      </c>
      <c r="C104" s="52"/>
      <c r="D104" s="52"/>
      <c r="E104" s="52"/>
      <c r="F104" s="52"/>
      <c r="G104" s="52"/>
      <c r="H104" s="52"/>
      <c r="I104" s="52"/>
      <c r="J104" s="52"/>
      <c r="K104" s="52"/>
      <c r="L104" s="52"/>
      <c r="M104" s="52"/>
      <c r="N104" s="52"/>
      <c r="O104" s="52"/>
      <c r="P104" s="52"/>
      <c r="Q104" s="52"/>
    </row>
    <row r="105" spans="1:17" ht="14.25" x14ac:dyDescent="0.15">
      <c r="B105" s="52" t="s">
        <v>249</v>
      </c>
    </row>
  </sheetData>
  <mergeCells count="27">
    <mergeCell ref="C87:D87"/>
    <mergeCell ref="K54:L54"/>
    <mergeCell ref="K55:L55"/>
    <mergeCell ref="O64:P64"/>
    <mergeCell ref="K53:L53"/>
    <mergeCell ref="B55:D56"/>
    <mergeCell ref="P51:Q54"/>
    <mergeCell ref="P55:Q56"/>
    <mergeCell ref="B51:D54"/>
    <mergeCell ref="K56:L56"/>
    <mergeCell ref="K51:L51"/>
    <mergeCell ref="C81:D81"/>
    <mergeCell ref="A1:R1"/>
    <mergeCell ref="A2:R2"/>
    <mergeCell ref="P43:Q43"/>
    <mergeCell ref="K48:L48"/>
    <mergeCell ref="B43:D43"/>
    <mergeCell ref="P48:Q50"/>
    <mergeCell ref="P44:Q44"/>
    <mergeCell ref="P45:Q45"/>
    <mergeCell ref="E43:O43"/>
    <mergeCell ref="B48:D50"/>
    <mergeCell ref="K49:L49"/>
    <mergeCell ref="K50:L50"/>
    <mergeCell ref="B44:D47"/>
    <mergeCell ref="P47:Q47"/>
    <mergeCell ref="E47:O47"/>
  </mergeCells>
  <phoneticPr fontId="2"/>
  <printOptions horizontalCentered="1"/>
  <pageMargins left="0.78740157480314965" right="0.59055118110236227" top="0.98425196850393704" bottom="0.59055118110236227" header="0.31496062992125984" footer="0.31496062992125984"/>
  <pageSetup paperSize="9" scale="85" fitToHeight="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sheetPr>
  <dimension ref="A1:U60"/>
  <sheetViews>
    <sheetView view="pageBreakPreview" topLeftCell="A37" zoomScale="80" zoomScaleNormal="100" zoomScaleSheetLayoutView="80" workbookViewId="0">
      <selection activeCell="Y15" sqref="Y15"/>
    </sheetView>
  </sheetViews>
  <sheetFormatPr defaultRowHeight="13.5" x14ac:dyDescent="0.15"/>
  <cols>
    <col min="1" max="1" width="10.25" customWidth="1"/>
    <col min="2" max="2" width="8.125" customWidth="1"/>
    <col min="3" max="3" width="4.375" customWidth="1"/>
    <col min="4" max="5" width="3.25" style="10" customWidth="1"/>
    <col min="6" max="6" width="13.25" customWidth="1"/>
    <col min="7" max="7" width="3.875" customWidth="1"/>
    <col min="8" max="8" width="9.875" customWidth="1"/>
    <col min="9" max="9" width="17.125" customWidth="1"/>
    <col min="10" max="10" width="15.75" customWidth="1"/>
    <col min="11" max="11" width="5.5" customWidth="1"/>
    <col min="12" max="12" width="3.25" customWidth="1"/>
    <col min="13" max="13" width="8.875" customWidth="1"/>
    <col min="14" max="14" width="12.75" customWidth="1"/>
    <col min="15" max="15" width="6.75" customWidth="1"/>
    <col min="16" max="16" width="5.125" customWidth="1"/>
    <col min="17" max="17" width="30.75" customWidth="1"/>
    <col min="18" max="18" width="5.375" customWidth="1"/>
    <col min="19" max="19" width="11.25" bestFit="1" customWidth="1"/>
    <col min="20" max="20" width="12.125" bestFit="1" customWidth="1"/>
  </cols>
  <sheetData>
    <row r="1" spans="1:21" ht="32.25" customHeight="1" x14ac:dyDescent="0.15">
      <c r="A1" s="9" t="s">
        <v>216</v>
      </c>
      <c r="O1" s="11"/>
      <c r="P1" s="258" t="s">
        <v>88</v>
      </c>
      <c r="Q1" s="258"/>
      <c r="R1" s="1"/>
      <c r="S1" t="s">
        <v>54</v>
      </c>
      <c r="T1" s="35">
        <v>43100</v>
      </c>
    </row>
    <row r="2" spans="1:21" ht="14.25" thickBot="1" x14ac:dyDescent="0.2"/>
    <row r="3" spans="1:21" ht="22.5" customHeight="1" x14ac:dyDescent="0.15">
      <c r="A3" s="129" t="s">
        <v>23</v>
      </c>
      <c r="B3" s="131" t="s">
        <v>199</v>
      </c>
      <c r="C3" s="132"/>
      <c r="D3" s="135" t="s">
        <v>22</v>
      </c>
      <c r="E3" s="136"/>
      <c r="F3" s="147" t="s">
        <v>200</v>
      </c>
      <c r="G3" s="148"/>
      <c r="H3" s="151" t="s">
        <v>24</v>
      </c>
      <c r="I3" s="12" t="s">
        <v>61</v>
      </c>
      <c r="J3" s="153" t="s">
        <v>201</v>
      </c>
      <c r="K3" s="153"/>
      <c r="L3" s="153"/>
      <c r="M3" s="154"/>
      <c r="N3" s="171" t="s">
        <v>20</v>
      </c>
      <c r="O3" s="173"/>
      <c r="P3" s="198" t="s">
        <v>203</v>
      </c>
      <c r="Q3" s="199"/>
      <c r="R3" s="200"/>
    </row>
    <row r="4" spans="1:21" ht="22.5" customHeight="1" thickBot="1" x14ac:dyDescent="0.2">
      <c r="A4" s="130"/>
      <c r="B4" s="133"/>
      <c r="C4" s="134"/>
      <c r="D4" s="137"/>
      <c r="E4" s="138"/>
      <c r="F4" s="149"/>
      <c r="G4" s="150"/>
      <c r="H4" s="152"/>
      <c r="I4" s="201" t="s">
        <v>202</v>
      </c>
      <c r="J4" s="202"/>
      <c r="K4" s="202"/>
      <c r="L4" s="202"/>
      <c r="M4" s="203"/>
      <c r="N4" s="204" t="s">
        <v>62</v>
      </c>
      <c r="O4" s="205"/>
      <c r="P4" s="206" t="s">
        <v>204</v>
      </c>
      <c r="Q4" s="207"/>
      <c r="R4" s="208"/>
    </row>
    <row r="5" spans="1:21" ht="14.25" thickBot="1" x14ac:dyDescent="0.2"/>
    <row r="6" spans="1:21" ht="15" customHeight="1" x14ac:dyDescent="0.15">
      <c r="A6" s="129" t="s">
        <v>26</v>
      </c>
      <c r="B6" s="162" t="s">
        <v>1</v>
      </c>
      <c r="C6" s="163"/>
      <c r="D6" s="166" t="s">
        <v>2</v>
      </c>
      <c r="E6" s="167"/>
      <c r="F6" s="170" t="s">
        <v>8</v>
      </c>
      <c r="G6" s="163"/>
      <c r="H6" s="217" t="s">
        <v>63</v>
      </c>
      <c r="I6" s="218"/>
      <c r="J6" s="155" t="s">
        <v>205</v>
      </c>
      <c r="K6" s="156"/>
      <c r="L6" s="157"/>
      <c r="M6" s="171" t="s">
        <v>7</v>
      </c>
      <c r="N6" s="172"/>
      <c r="O6" s="173"/>
      <c r="P6" s="209" t="s">
        <v>64</v>
      </c>
      <c r="Q6" s="210"/>
      <c r="R6" s="211"/>
    </row>
    <row r="7" spans="1:21" ht="26.25" customHeight="1" x14ac:dyDescent="0.15">
      <c r="A7" s="161"/>
      <c r="B7" s="164"/>
      <c r="C7" s="165"/>
      <c r="D7" s="168"/>
      <c r="E7" s="169"/>
      <c r="F7" s="164"/>
      <c r="G7" s="165"/>
      <c r="H7" s="212" t="s">
        <v>65</v>
      </c>
      <c r="I7" s="213"/>
      <c r="J7" s="158"/>
      <c r="K7" s="159"/>
      <c r="L7" s="160"/>
      <c r="M7" s="174"/>
      <c r="N7" s="175"/>
      <c r="O7" s="176"/>
      <c r="P7" s="214" t="s">
        <v>19</v>
      </c>
      <c r="Q7" s="215"/>
      <c r="R7" s="216"/>
    </row>
    <row r="8" spans="1:21" ht="24" customHeight="1" x14ac:dyDescent="0.15">
      <c r="A8" s="36" t="str">
        <f>IF(J8="","","M"&amp;VLOOKUP(S8,_cat2,3,FALSE))</f>
        <v>M50</v>
      </c>
      <c r="B8" s="139">
        <v>56</v>
      </c>
      <c r="C8" s="141" t="s">
        <v>13</v>
      </c>
      <c r="D8" s="143" t="s">
        <v>9</v>
      </c>
      <c r="E8" s="144"/>
      <c r="F8" s="183" t="s">
        <v>167</v>
      </c>
      <c r="G8" s="184"/>
      <c r="H8" s="177" t="s">
        <v>218</v>
      </c>
      <c r="I8" s="178"/>
      <c r="J8" s="179">
        <v>23066</v>
      </c>
      <c r="K8" s="181">
        <f>IF(J8="","",DATEDIF(J8,$T$1,"y"))</f>
        <v>54</v>
      </c>
      <c r="L8" s="144" t="s">
        <v>12</v>
      </c>
      <c r="M8" s="187" t="s">
        <v>221</v>
      </c>
      <c r="N8" s="188"/>
      <c r="O8" s="189"/>
      <c r="P8" s="2" t="s">
        <v>18</v>
      </c>
      <c r="Q8" s="42" t="s">
        <v>219</v>
      </c>
      <c r="R8" s="3"/>
      <c r="S8">
        <f>YEAR(J8)</f>
        <v>1963</v>
      </c>
      <c r="U8" t="e">
        <f>iferror</f>
        <v>#NAME?</v>
      </c>
    </row>
    <row r="9" spans="1:21" ht="29.25" customHeight="1" x14ac:dyDescent="0.15">
      <c r="A9" s="37" t="str">
        <f>IF(J8="","",VLOOKUP(S8,_cat2,4,FALSE))</f>
        <v>50-54</v>
      </c>
      <c r="B9" s="140"/>
      <c r="C9" s="142" t="s">
        <v>3</v>
      </c>
      <c r="D9" s="145"/>
      <c r="E9" s="146"/>
      <c r="F9" s="185"/>
      <c r="G9" s="186"/>
      <c r="H9" s="193" t="s">
        <v>200</v>
      </c>
      <c r="I9" s="194"/>
      <c r="J9" s="180"/>
      <c r="K9" s="182" t="e">
        <f t="shared" ref="K9:K23" si="0">IF(C9="","",DATEDIF(C9,$AC$2,"y"))</f>
        <v>#VALUE!</v>
      </c>
      <c r="L9" s="146"/>
      <c r="M9" s="190"/>
      <c r="N9" s="191"/>
      <c r="O9" s="192"/>
      <c r="P9" s="195" t="s">
        <v>220</v>
      </c>
      <c r="Q9" s="196"/>
      <c r="R9" s="197"/>
    </row>
    <row r="10" spans="1:21" ht="24" customHeight="1" x14ac:dyDescent="0.15">
      <c r="A10" s="36" t="str">
        <f>IF(J10="","","M"&amp;VLOOKUP(S10,_cat2,3,FALSE))</f>
        <v>M40</v>
      </c>
      <c r="B10" s="139">
        <v>69</v>
      </c>
      <c r="C10" s="141" t="s">
        <v>13</v>
      </c>
      <c r="D10" s="143" t="s">
        <v>9</v>
      </c>
      <c r="E10" s="144"/>
      <c r="F10" s="219">
        <v>11223344</v>
      </c>
      <c r="G10" s="189"/>
      <c r="H10" s="177" t="s">
        <v>223</v>
      </c>
      <c r="I10" s="178"/>
      <c r="J10" s="179">
        <v>27895</v>
      </c>
      <c r="K10" s="181">
        <f>IF(J10="","",DATEDIF(J10,$T$1,"y"))</f>
        <v>41</v>
      </c>
      <c r="L10" s="144" t="s">
        <v>12</v>
      </c>
      <c r="M10" s="220" t="s">
        <v>224</v>
      </c>
      <c r="N10" s="221"/>
      <c r="O10" s="222"/>
      <c r="P10" s="2" t="s">
        <v>18</v>
      </c>
      <c r="Q10" s="42"/>
      <c r="R10" s="3"/>
      <c r="S10">
        <f t="shared" ref="S10:S22" si="1">YEAR(J10)</f>
        <v>1976</v>
      </c>
    </row>
    <row r="11" spans="1:21" ht="29.25" customHeight="1" x14ac:dyDescent="0.15">
      <c r="A11" s="37" t="str">
        <f>IF(J10="","",VLOOKUP(S10,_cat2,4,FALSE))</f>
        <v>40-44</v>
      </c>
      <c r="B11" s="140"/>
      <c r="C11" s="142" t="s">
        <v>3</v>
      </c>
      <c r="D11" s="145"/>
      <c r="E11" s="146"/>
      <c r="F11" s="190"/>
      <c r="G11" s="192"/>
      <c r="H11" s="193" t="s">
        <v>222</v>
      </c>
      <c r="I11" s="194"/>
      <c r="J11" s="180"/>
      <c r="K11" s="182" t="e">
        <f t="shared" si="0"/>
        <v>#VALUE!</v>
      </c>
      <c r="L11" s="146"/>
      <c r="M11" s="223"/>
      <c r="N11" s="224"/>
      <c r="O11" s="225"/>
      <c r="P11" s="195"/>
      <c r="Q11" s="196"/>
      <c r="R11" s="197"/>
    </row>
    <row r="12" spans="1:21" ht="24" customHeight="1" x14ac:dyDescent="0.15">
      <c r="A12" s="36" t="str">
        <f>IF(J12="","","M"&amp;VLOOKUP(S12,_cat2,3,FALSE))</f>
        <v>M85</v>
      </c>
      <c r="B12" s="139">
        <v>77</v>
      </c>
      <c r="C12" s="141" t="s">
        <v>13</v>
      </c>
      <c r="D12" s="143" t="s">
        <v>9</v>
      </c>
      <c r="E12" s="144"/>
      <c r="F12" s="219">
        <v>55667788</v>
      </c>
      <c r="G12" s="189"/>
      <c r="H12" s="177" t="s">
        <v>226</v>
      </c>
      <c r="I12" s="178"/>
      <c r="J12" s="226">
        <v>10228</v>
      </c>
      <c r="K12" s="181">
        <f>IF(J12="","",DATEDIF(J12,$T$1,"y"))</f>
        <v>89</v>
      </c>
      <c r="L12" s="144" t="s">
        <v>12</v>
      </c>
      <c r="M12" s="220" t="s">
        <v>58</v>
      </c>
      <c r="N12" s="221"/>
      <c r="O12" s="222"/>
      <c r="P12" s="2" t="s">
        <v>18</v>
      </c>
      <c r="Q12" s="42"/>
      <c r="R12" s="3"/>
      <c r="S12">
        <f t="shared" si="1"/>
        <v>1928</v>
      </c>
    </row>
    <row r="13" spans="1:21" ht="29.25" customHeight="1" x14ac:dyDescent="0.15">
      <c r="A13" s="37" t="str">
        <f>IF(J12="","",VLOOKUP(S12,_cat2,4,FALSE))</f>
        <v>85-89</v>
      </c>
      <c r="B13" s="140"/>
      <c r="C13" s="142" t="s">
        <v>3</v>
      </c>
      <c r="D13" s="145"/>
      <c r="E13" s="146"/>
      <c r="F13" s="190"/>
      <c r="G13" s="192"/>
      <c r="H13" s="193" t="s">
        <v>225</v>
      </c>
      <c r="I13" s="194"/>
      <c r="J13" s="180"/>
      <c r="K13" s="182" t="e">
        <f t="shared" si="0"/>
        <v>#VALUE!</v>
      </c>
      <c r="L13" s="146"/>
      <c r="M13" s="223"/>
      <c r="N13" s="224"/>
      <c r="O13" s="225"/>
      <c r="P13" s="195"/>
      <c r="Q13" s="196"/>
      <c r="R13" s="197"/>
    </row>
    <row r="14" spans="1:21" ht="24" customHeight="1" x14ac:dyDescent="0.15">
      <c r="A14" s="36" t="str">
        <f>IF(J14="","","M"&amp;VLOOKUP(S14,_cat2,3,FALSE))</f>
        <v>M55</v>
      </c>
      <c r="B14" s="139">
        <v>85</v>
      </c>
      <c r="C14" s="141" t="s">
        <v>13</v>
      </c>
      <c r="D14" s="143" t="s">
        <v>9</v>
      </c>
      <c r="E14" s="144"/>
      <c r="F14" s="219">
        <v>76543210</v>
      </c>
      <c r="G14" s="189"/>
      <c r="H14" s="177" t="s">
        <v>228</v>
      </c>
      <c r="I14" s="178"/>
      <c r="J14" s="179">
        <v>21369</v>
      </c>
      <c r="K14" s="181">
        <f>IF(J14="","",DATEDIF(J14,$T$1,"y"))</f>
        <v>59</v>
      </c>
      <c r="L14" s="144" t="s">
        <v>12</v>
      </c>
      <c r="M14" s="220"/>
      <c r="N14" s="221"/>
      <c r="O14" s="222"/>
      <c r="P14" s="2" t="s">
        <v>18</v>
      </c>
      <c r="Q14" s="42"/>
      <c r="R14" s="3"/>
      <c r="S14">
        <f t="shared" si="1"/>
        <v>1958</v>
      </c>
    </row>
    <row r="15" spans="1:21" ht="29.25" customHeight="1" x14ac:dyDescent="0.15">
      <c r="A15" s="37" t="str">
        <f>IF(J14="","",VLOOKUP(S14,_cat2,4,FALSE))</f>
        <v>55-59</v>
      </c>
      <c r="B15" s="140"/>
      <c r="C15" s="142" t="s">
        <v>3</v>
      </c>
      <c r="D15" s="145"/>
      <c r="E15" s="146"/>
      <c r="F15" s="190"/>
      <c r="G15" s="192"/>
      <c r="H15" s="193" t="s">
        <v>227</v>
      </c>
      <c r="I15" s="194"/>
      <c r="J15" s="180"/>
      <c r="K15" s="182" t="e">
        <f t="shared" si="0"/>
        <v>#VALUE!</v>
      </c>
      <c r="L15" s="146"/>
      <c r="M15" s="223"/>
      <c r="N15" s="224"/>
      <c r="O15" s="225"/>
      <c r="P15" s="195"/>
      <c r="Q15" s="196"/>
      <c r="R15" s="197"/>
    </row>
    <row r="16" spans="1:21" ht="24" customHeight="1" x14ac:dyDescent="0.15">
      <c r="A16" s="36" t="str">
        <f>IF(J16="","","M"&amp;VLOOKUP(S16,_cat2,3,FALSE))</f>
        <v>M85</v>
      </c>
      <c r="B16" s="139">
        <v>94</v>
      </c>
      <c r="C16" s="141" t="s">
        <v>13</v>
      </c>
      <c r="D16" s="143" t="s">
        <v>9</v>
      </c>
      <c r="E16" s="144"/>
      <c r="F16" s="183" t="s">
        <v>168</v>
      </c>
      <c r="G16" s="184"/>
      <c r="H16" s="177" t="s">
        <v>230</v>
      </c>
      <c r="I16" s="178"/>
      <c r="J16" s="179">
        <v>9863</v>
      </c>
      <c r="K16" s="181">
        <f>IF(J16="","",DATEDIF(J16,$T$1,"y"))</f>
        <v>90</v>
      </c>
      <c r="L16" s="144" t="s">
        <v>12</v>
      </c>
      <c r="M16" s="220"/>
      <c r="N16" s="221"/>
      <c r="O16" s="222"/>
      <c r="P16" s="2" t="s">
        <v>18</v>
      </c>
      <c r="Q16" s="42"/>
      <c r="R16" s="3"/>
      <c r="S16">
        <f t="shared" si="1"/>
        <v>1927</v>
      </c>
    </row>
    <row r="17" spans="1:20" ht="29.25" customHeight="1" x14ac:dyDescent="0.15">
      <c r="A17" s="37" t="str">
        <f>IF(J16="","",VLOOKUP(S16,_cat2,4,FALSE))</f>
        <v>85-89</v>
      </c>
      <c r="B17" s="140"/>
      <c r="C17" s="142" t="s">
        <v>3</v>
      </c>
      <c r="D17" s="145"/>
      <c r="E17" s="146"/>
      <c r="F17" s="185"/>
      <c r="G17" s="186"/>
      <c r="H17" s="193" t="s">
        <v>229</v>
      </c>
      <c r="I17" s="194"/>
      <c r="J17" s="180"/>
      <c r="K17" s="182" t="e">
        <f t="shared" si="0"/>
        <v>#VALUE!</v>
      </c>
      <c r="L17" s="146"/>
      <c r="M17" s="223"/>
      <c r="N17" s="224"/>
      <c r="O17" s="225"/>
      <c r="P17" s="195"/>
      <c r="Q17" s="196"/>
      <c r="R17" s="197"/>
    </row>
    <row r="18" spans="1:20" ht="24" customHeight="1" x14ac:dyDescent="0.15">
      <c r="A18" s="36" t="str">
        <f>IF(J18="","","M"&amp;VLOOKUP(S18,_cat2,3,FALSE))</f>
        <v>M35</v>
      </c>
      <c r="B18" s="139">
        <v>105</v>
      </c>
      <c r="C18" s="141" t="s">
        <v>13</v>
      </c>
      <c r="D18" s="143" t="s">
        <v>9</v>
      </c>
      <c r="E18" s="144"/>
      <c r="F18" s="219"/>
      <c r="G18" s="189"/>
      <c r="H18" s="177"/>
      <c r="I18" s="178"/>
      <c r="J18" s="179">
        <v>28854</v>
      </c>
      <c r="K18" s="181">
        <f>IF(J18="","",DATEDIF(J18,$T$1,"y"))</f>
        <v>39</v>
      </c>
      <c r="L18" s="144" t="s">
        <v>12</v>
      </c>
      <c r="M18" s="220"/>
      <c r="N18" s="221"/>
      <c r="O18" s="222"/>
      <c r="P18" s="2" t="s">
        <v>18</v>
      </c>
      <c r="Q18" s="42"/>
      <c r="R18" s="3"/>
      <c r="S18">
        <f t="shared" si="1"/>
        <v>1978</v>
      </c>
    </row>
    <row r="19" spans="1:20" ht="29.25" customHeight="1" x14ac:dyDescent="0.15">
      <c r="A19" s="37" t="str">
        <f>IF(J18="","",VLOOKUP(S18,_cat2,4,FALSE))</f>
        <v>35-39</v>
      </c>
      <c r="B19" s="140"/>
      <c r="C19" s="142" t="s">
        <v>3</v>
      </c>
      <c r="D19" s="145"/>
      <c r="E19" s="146"/>
      <c r="F19" s="190"/>
      <c r="G19" s="192"/>
      <c r="H19" s="193"/>
      <c r="I19" s="194"/>
      <c r="J19" s="180"/>
      <c r="K19" s="182" t="e">
        <f t="shared" si="0"/>
        <v>#VALUE!</v>
      </c>
      <c r="L19" s="146"/>
      <c r="M19" s="223"/>
      <c r="N19" s="224"/>
      <c r="O19" s="225"/>
      <c r="P19" s="195"/>
      <c r="Q19" s="196"/>
      <c r="R19" s="197"/>
    </row>
    <row r="20" spans="1:20" ht="24" customHeight="1" x14ac:dyDescent="0.15">
      <c r="A20" s="36" t="str">
        <f>IF(J20="","","M"&amp;VLOOKUP(S20,_cat2,3,FALSE))</f>
        <v>M70</v>
      </c>
      <c r="B20" s="227" t="s">
        <v>169</v>
      </c>
      <c r="C20" s="141" t="s">
        <v>13</v>
      </c>
      <c r="D20" s="143" t="s">
        <v>9</v>
      </c>
      <c r="E20" s="144"/>
      <c r="F20" s="219"/>
      <c r="G20" s="189"/>
      <c r="H20" s="177"/>
      <c r="I20" s="178"/>
      <c r="J20" s="179">
        <v>16664</v>
      </c>
      <c r="K20" s="181">
        <f>IF(J20="","",DATEDIF(J20,$T$1,"y"))</f>
        <v>72</v>
      </c>
      <c r="L20" s="144" t="s">
        <v>12</v>
      </c>
      <c r="M20" s="220"/>
      <c r="N20" s="221"/>
      <c r="O20" s="222"/>
      <c r="P20" s="2" t="s">
        <v>18</v>
      </c>
      <c r="Q20" s="42"/>
      <c r="R20" s="3"/>
      <c r="S20">
        <f t="shared" si="1"/>
        <v>1945</v>
      </c>
    </row>
    <row r="21" spans="1:20" ht="29.25" customHeight="1" x14ac:dyDescent="0.15">
      <c r="A21" s="37" t="str">
        <f>IF(J20="","",VLOOKUP(S20,_cat2,4,FALSE))</f>
        <v>70-74</v>
      </c>
      <c r="B21" s="140" t="e">
        <f>IF(C19="","",DATEDIF(C19,$AC$2,"y"))</f>
        <v>#VALUE!</v>
      </c>
      <c r="C21" s="142" t="s">
        <v>3</v>
      </c>
      <c r="D21" s="145"/>
      <c r="E21" s="146"/>
      <c r="F21" s="190"/>
      <c r="G21" s="192"/>
      <c r="H21" s="193"/>
      <c r="I21" s="194"/>
      <c r="J21" s="180"/>
      <c r="K21" s="182" t="e">
        <f t="shared" si="0"/>
        <v>#VALUE!</v>
      </c>
      <c r="L21" s="146"/>
      <c r="M21" s="223"/>
      <c r="N21" s="224"/>
      <c r="O21" s="225"/>
      <c r="P21" s="195"/>
      <c r="Q21" s="196"/>
      <c r="R21" s="197"/>
    </row>
    <row r="22" spans="1:20" ht="24" customHeight="1" x14ac:dyDescent="0.15">
      <c r="A22" s="36" t="str">
        <f>IF(J22="","","M"&amp;VLOOKUP(S22,_cat2,3,FALSE))</f>
        <v>M50</v>
      </c>
      <c r="B22" s="227" t="s">
        <v>172</v>
      </c>
      <c r="C22" s="141" t="s">
        <v>13</v>
      </c>
      <c r="D22" s="143" t="s">
        <v>9</v>
      </c>
      <c r="E22" s="144"/>
      <c r="F22" s="219"/>
      <c r="G22" s="189"/>
      <c r="H22" s="177"/>
      <c r="I22" s="178"/>
      <c r="J22" s="179">
        <v>23454</v>
      </c>
      <c r="K22" s="181">
        <f>IF(J22="","",DATEDIF(J22,$T$1,"y"))</f>
        <v>53</v>
      </c>
      <c r="L22" s="144" t="s">
        <v>12</v>
      </c>
      <c r="M22" s="220"/>
      <c r="N22" s="221"/>
      <c r="O22" s="222"/>
      <c r="P22" s="2" t="s">
        <v>18</v>
      </c>
      <c r="Q22" s="41"/>
      <c r="R22" s="3"/>
      <c r="S22">
        <f t="shared" si="1"/>
        <v>1964</v>
      </c>
    </row>
    <row r="23" spans="1:20" ht="29.25" customHeight="1" thickBot="1" x14ac:dyDescent="0.2">
      <c r="A23" s="38" t="str">
        <f>IF(J22="","",VLOOKUP(S22,_cat2,4,FALSE))</f>
        <v>50-54</v>
      </c>
      <c r="B23" s="252"/>
      <c r="C23" s="253" t="s">
        <v>3</v>
      </c>
      <c r="D23" s="254"/>
      <c r="E23" s="234"/>
      <c r="F23" s="255"/>
      <c r="G23" s="256"/>
      <c r="H23" s="229"/>
      <c r="I23" s="230"/>
      <c r="J23" s="257"/>
      <c r="K23" s="228" t="e">
        <f t="shared" si="0"/>
        <v>#VALUE!</v>
      </c>
      <c r="L23" s="234"/>
      <c r="M23" s="133"/>
      <c r="N23" s="235"/>
      <c r="O23" s="134"/>
      <c r="P23" s="201"/>
      <c r="Q23" s="202"/>
      <c r="R23" s="231"/>
    </row>
    <row r="24" spans="1:20" ht="14.25" thickBot="1" x14ac:dyDescent="0.2"/>
    <row r="25" spans="1:20" ht="31.5" customHeight="1" x14ac:dyDescent="0.15">
      <c r="A25" s="245" t="s">
        <v>4</v>
      </c>
      <c r="B25" s="245"/>
      <c r="C25" s="245"/>
      <c r="D25" s="245"/>
      <c r="E25" s="245"/>
      <c r="F25" s="245"/>
      <c r="G25" s="245"/>
      <c r="H25" s="245"/>
      <c r="I25" s="245"/>
      <c r="J25" s="245"/>
      <c r="K25" s="245"/>
      <c r="L25" s="246"/>
      <c r="M25" s="247" t="s">
        <v>5</v>
      </c>
      <c r="N25" s="248"/>
      <c r="O25" s="248"/>
      <c r="P25" s="249"/>
      <c r="Q25" s="250"/>
      <c r="R25" s="251"/>
    </row>
    <row r="26" spans="1:20" ht="30.75" customHeight="1" thickBot="1" x14ac:dyDescent="0.2">
      <c r="F26" s="236" t="s">
        <v>206</v>
      </c>
      <c r="G26" s="236"/>
      <c r="H26" s="236"/>
      <c r="I26" s="236"/>
      <c r="M26" s="237" t="s">
        <v>56</v>
      </c>
      <c r="N26" s="238"/>
      <c r="O26" s="39">
        <f>COUNT(J8:J23)</f>
        <v>8</v>
      </c>
      <c r="P26" s="13" t="s">
        <v>55</v>
      </c>
      <c r="Q26" s="43" t="str">
        <f>IF(J39="",IF(O26="","",10000*O26),"次ページへ")</f>
        <v>次ページへ</v>
      </c>
      <c r="R26" s="4" t="s">
        <v>6</v>
      </c>
    </row>
    <row r="27" spans="1:20" ht="8.25" customHeight="1" thickBot="1" x14ac:dyDescent="0.2"/>
    <row r="28" spans="1:20" ht="24.75" customHeight="1" x14ac:dyDescent="0.15">
      <c r="A28" s="239" t="s">
        <v>245</v>
      </c>
      <c r="B28" s="239"/>
      <c r="C28" s="239"/>
      <c r="D28" s="239"/>
      <c r="E28" s="239"/>
      <c r="F28" s="239"/>
      <c r="G28" s="239"/>
      <c r="H28" s="239"/>
      <c r="I28" s="239"/>
      <c r="J28" s="239"/>
      <c r="K28" s="239"/>
      <c r="L28" s="240"/>
      <c r="M28" s="241" t="s">
        <v>15</v>
      </c>
      <c r="N28" s="243"/>
      <c r="O28" s="5"/>
      <c r="P28" s="232" t="s">
        <v>16</v>
      </c>
      <c r="Q28" s="232"/>
      <c r="R28" s="6"/>
    </row>
    <row r="29" spans="1:20" ht="24.75" customHeight="1" thickBot="1" x14ac:dyDescent="0.2">
      <c r="A29" s="239"/>
      <c r="B29" s="239"/>
      <c r="C29" s="239"/>
      <c r="D29" s="239"/>
      <c r="E29" s="239"/>
      <c r="F29" s="239"/>
      <c r="G29" s="239"/>
      <c r="H29" s="239"/>
      <c r="I29" s="239"/>
      <c r="J29" s="239"/>
      <c r="K29" s="239"/>
      <c r="L29" s="240"/>
      <c r="M29" s="242"/>
      <c r="N29" s="244"/>
      <c r="O29" s="7" t="s">
        <v>17</v>
      </c>
      <c r="P29" s="233"/>
      <c r="Q29" s="233"/>
      <c r="R29" s="8" t="s">
        <v>14</v>
      </c>
    </row>
    <row r="32" spans="1:20" ht="32.25" customHeight="1" x14ac:dyDescent="0.15">
      <c r="A32" s="9" t="str">
        <f>+A1</f>
        <v>平成29年度第35回全日本マスターズウエイトリフティング競技選手権大会　参加申込書(男）　</v>
      </c>
      <c r="O32" s="11"/>
      <c r="P32" s="258" t="s">
        <v>89</v>
      </c>
      <c r="Q32" s="259"/>
      <c r="R32" s="1"/>
      <c r="S32" t="s">
        <v>54</v>
      </c>
      <c r="T32" s="35">
        <f>+T1</f>
        <v>43100</v>
      </c>
    </row>
    <row r="33" spans="1:21" ht="14.25" thickBot="1" x14ac:dyDescent="0.2"/>
    <row r="34" spans="1:21" ht="22.5" customHeight="1" x14ac:dyDescent="0.15">
      <c r="A34" s="129" t="s">
        <v>23</v>
      </c>
      <c r="B34" s="131"/>
      <c r="C34" s="132"/>
      <c r="D34" s="135" t="s">
        <v>22</v>
      </c>
      <c r="E34" s="136"/>
      <c r="F34" s="147"/>
      <c r="G34" s="148"/>
      <c r="H34" s="151" t="s">
        <v>24</v>
      </c>
      <c r="I34" s="12" t="s">
        <v>0</v>
      </c>
      <c r="J34" s="153"/>
      <c r="K34" s="153"/>
      <c r="L34" s="153"/>
      <c r="M34" s="154"/>
      <c r="N34" s="171" t="s">
        <v>20</v>
      </c>
      <c r="O34" s="173"/>
      <c r="P34" s="198"/>
      <c r="Q34" s="199"/>
      <c r="R34" s="200"/>
    </row>
    <row r="35" spans="1:21" ht="22.5" customHeight="1" thickBot="1" x14ac:dyDescent="0.2">
      <c r="A35" s="130"/>
      <c r="B35" s="133"/>
      <c r="C35" s="134"/>
      <c r="D35" s="137"/>
      <c r="E35" s="138"/>
      <c r="F35" s="149"/>
      <c r="G35" s="150"/>
      <c r="H35" s="152"/>
      <c r="I35" s="201"/>
      <c r="J35" s="202"/>
      <c r="K35" s="202"/>
      <c r="L35" s="202"/>
      <c r="M35" s="203"/>
      <c r="N35" s="204" t="s">
        <v>21</v>
      </c>
      <c r="O35" s="205"/>
      <c r="P35" s="206"/>
      <c r="Q35" s="207"/>
      <c r="R35" s="208"/>
    </row>
    <row r="36" spans="1:21" ht="14.25" thickBot="1" x14ac:dyDescent="0.2"/>
    <row r="37" spans="1:21" ht="15" customHeight="1" x14ac:dyDescent="0.15">
      <c r="A37" s="129" t="s">
        <v>26</v>
      </c>
      <c r="B37" s="162" t="s">
        <v>1</v>
      </c>
      <c r="C37" s="163"/>
      <c r="D37" s="166" t="s">
        <v>2</v>
      </c>
      <c r="E37" s="167"/>
      <c r="F37" s="170" t="s">
        <v>8</v>
      </c>
      <c r="G37" s="163"/>
      <c r="H37" s="217" t="s">
        <v>11</v>
      </c>
      <c r="I37" s="218"/>
      <c r="J37" s="155" t="s">
        <v>165</v>
      </c>
      <c r="K37" s="156"/>
      <c r="L37" s="157"/>
      <c r="M37" s="171" t="s">
        <v>7</v>
      </c>
      <c r="N37" s="172"/>
      <c r="O37" s="173"/>
      <c r="P37" s="209" t="s">
        <v>60</v>
      </c>
      <c r="Q37" s="210"/>
      <c r="R37" s="211"/>
    </row>
    <row r="38" spans="1:21" ht="26.25" customHeight="1" x14ac:dyDescent="0.15">
      <c r="A38" s="161"/>
      <c r="B38" s="164"/>
      <c r="C38" s="165"/>
      <c r="D38" s="168"/>
      <c r="E38" s="169"/>
      <c r="F38" s="164"/>
      <c r="G38" s="165"/>
      <c r="H38" s="212" t="s">
        <v>10</v>
      </c>
      <c r="I38" s="213"/>
      <c r="J38" s="158"/>
      <c r="K38" s="159"/>
      <c r="L38" s="160"/>
      <c r="M38" s="174"/>
      <c r="N38" s="175"/>
      <c r="O38" s="176"/>
      <c r="P38" s="214" t="s">
        <v>19</v>
      </c>
      <c r="Q38" s="215"/>
      <c r="R38" s="216"/>
    </row>
    <row r="39" spans="1:21" ht="24" customHeight="1" x14ac:dyDescent="0.15">
      <c r="A39" s="36" t="str">
        <f>IF(J39="","","M"&amp;VLOOKUP(S39,_cat2,3,FALSE))</f>
        <v>M45</v>
      </c>
      <c r="B39" s="227" t="s">
        <v>170</v>
      </c>
      <c r="C39" s="141" t="s">
        <v>13</v>
      </c>
      <c r="D39" s="143" t="s">
        <v>9</v>
      </c>
      <c r="E39" s="144"/>
      <c r="F39" s="219"/>
      <c r="G39" s="189"/>
      <c r="H39" s="177"/>
      <c r="I39" s="178"/>
      <c r="J39" s="179">
        <v>26532</v>
      </c>
      <c r="K39" s="181">
        <f>IF(J39="","",DATEDIF(J39,$T$1,"y"))</f>
        <v>45</v>
      </c>
      <c r="L39" s="144" t="s">
        <v>12</v>
      </c>
      <c r="M39" s="219"/>
      <c r="N39" s="188"/>
      <c r="O39" s="189"/>
      <c r="P39" s="2" t="s">
        <v>59</v>
      </c>
      <c r="Q39" s="42"/>
      <c r="R39" s="3"/>
      <c r="S39">
        <f>YEAR(J39)</f>
        <v>1972</v>
      </c>
      <c r="U39" t="e">
        <f>iferror</f>
        <v>#NAME?</v>
      </c>
    </row>
    <row r="40" spans="1:21" ht="29.25" customHeight="1" x14ac:dyDescent="0.15">
      <c r="A40" s="37" t="str">
        <f>IF(J39="","",VLOOKUP(S39,_cat2,4,FALSE))</f>
        <v>45-49</v>
      </c>
      <c r="B40" s="140"/>
      <c r="C40" s="142" t="s">
        <v>3</v>
      </c>
      <c r="D40" s="145"/>
      <c r="E40" s="146"/>
      <c r="F40" s="190"/>
      <c r="G40" s="192"/>
      <c r="H40" s="193"/>
      <c r="I40" s="194"/>
      <c r="J40" s="180"/>
      <c r="K40" s="182" t="e">
        <f>IF(C40="","",DATEDIF(C40,$AC$2,"y"))</f>
        <v>#VALUE!</v>
      </c>
      <c r="L40" s="146"/>
      <c r="M40" s="190"/>
      <c r="N40" s="191"/>
      <c r="O40" s="192"/>
      <c r="P40" s="195"/>
      <c r="Q40" s="196"/>
      <c r="R40" s="197"/>
    </row>
    <row r="41" spans="1:21" ht="24" customHeight="1" x14ac:dyDescent="0.15">
      <c r="A41" s="36" t="str">
        <f>IF(J41="","","M"&amp;VLOOKUP(S41,_cat2,3,FALSE))</f>
        <v>M60</v>
      </c>
      <c r="B41" s="227" t="s">
        <v>171</v>
      </c>
      <c r="C41" s="141" t="s">
        <v>13</v>
      </c>
      <c r="D41" s="143" t="s">
        <v>9</v>
      </c>
      <c r="E41" s="144"/>
      <c r="F41" s="219"/>
      <c r="G41" s="189"/>
      <c r="H41" s="177"/>
      <c r="I41" s="178"/>
      <c r="J41" s="179">
        <v>20188</v>
      </c>
      <c r="K41" s="181">
        <f>IF(J41="","",DATEDIF(J41,$T$1,"y"))</f>
        <v>62</v>
      </c>
      <c r="L41" s="144" t="s">
        <v>12</v>
      </c>
      <c r="M41" s="220"/>
      <c r="N41" s="221"/>
      <c r="O41" s="222"/>
      <c r="P41" s="2" t="s">
        <v>59</v>
      </c>
      <c r="Q41" s="42"/>
      <c r="R41" s="3"/>
      <c r="S41">
        <f>YEAR(J41)</f>
        <v>1955</v>
      </c>
    </row>
    <row r="42" spans="1:21" ht="29.25" customHeight="1" x14ac:dyDescent="0.15">
      <c r="A42" s="37" t="str">
        <f>IF(J41="","",VLOOKUP(S41,_cat2,4,FALSE))</f>
        <v>60-64</v>
      </c>
      <c r="B42" s="140"/>
      <c r="C42" s="142" t="s">
        <v>3</v>
      </c>
      <c r="D42" s="145"/>
      <c r="E42" s="146"/>
      <c r="F42" s="190"/>
      <c r="G42" s="192"/>
      <c r="H42" s="193"/>
      <c r="I42" s="194"/>
      <c r="J42" s="180"/>
      <c r="K42" s="182" t="e">
        <f>IF(C42="","",DATEDIF(C42,$AC$2,"y"))</f>
        <v>#VALUE!</v>
      </c>
      <c r="L42" s="146"/>
      <c r="M42" s="223"/>
      <c r="N42" s="224"/>
      <c r="O42" s="225"/>
      <c r="P42" s="195"/>
      <c r="Q42" s="196"/>
      <c r="R42" s="197"/>
    </row>
    <row r="43" spans="1:21" ht="24" customHeight="1" x14ac:dyDescent="0.15">
      <c r="A43" s="36" t="str">
        <f>IF(J43="","","M"&amp;VLOOKUP(S43,_cat2,3,FALSE))</f>
        <v/>
      </c>
      <c r="B43" s="139"/>
      <c r="C43" s="141" t="s">
        <v>13</v>
      </c>
      <c r="D43" s="143" t="s">
        <v>9</v>
      </c>
      <c r="E43" s="144"/>
      <c r="F43" s="219"/>
      <c r="G43" s="189"/>
      <c r="H43" s="177"/>
      <c r="I43" s="178"/>
      <c r="J43" s="179"/>
      <c r="K43" s="181" t="str">
        <f>IF(J43="","",DATEDIF(J43,$T$1,"y"))</f>
        <v/>
      </c>
      <c r="L43" s="144" t="s">
        <v>12</v>
      </c>
      <c r="M43" s="220"/>
      <c r="N43" s="221"/>
      <c r="O43" s="222"/>
      <c r="P43" s="2" t="s">
        <v>59</v>
      </c>
      <c r="Q43" s="42"/>
      <c r="R43" s="3"/>
      <c r="S43">
        <f>YEAR(J43)</f>
        <v>1900</v>
      </c>
    </row>
    <row r="44" spans="1:21" ht="29.25" customHeight="1" x14ac:dyDescent="0.15">
      <c r="A44" s="37" t="str">
        <f>IF(J43="","",VLOOKUP(S43,_cat2,4,FALSE))</f>
        <v/>
      </c>
      <c r="B44" s="140"/>
      <c r="C44" s="142" t="s">
        <v>3</v>
      </c>
      <c r="D44" s="145"/>
      <c r="E44" s="146"/>
      <c r="F44" s="190"/>
      <c r="G44" s="192"/>
      <c r="H44" s="193"/>
      <c r="I44" s="194"/>
      <c r="J44" s="180"/>
      <c r="K44" s="182" t="e">
        <f>IF(C44="","",DATEDIF(C44,$AC$2,"y"))</f>
        <v>#VALUE!</v>
      </c>
      <c r="L44" s="146"/>
      <c r="M44" s="223"/>
      <c r="N44" s="224"/>
      <c r="O44" s="225"/>
      <c r="P44" s="195"/>
      <c r="Q44" s="196"/>
      <c r="R44" s="197"/>
    </row>
    <row r="45" spans="1:21" ht="24" customHeight="1" x14ac:dyDescent="0.15">
      <c r="A45" s="36" t="str">
        <f>IF(J45="","","M"&amp;VLOOKUP(S45,_cat2,3,FALSE))</f>
        <v/>
      </c>
      <c r="B45" s="139"/>
      <c r="C45" s="141" t="s">
        <v>13</v>
      </c>
      <c r="D45" s="143" t="s">
        <v>9</v>
      </c>
      <c r="E45" s="144"/>
      <c r="F45" s="219"/>
      <c r="G45" s="189"/>
      <c r="H45" s="177"/>
      <c r="I45" s="178"/>
      <c r="J45" s="179"/>
      <c r="K45" s="181" t="str">
        <f>IF(J45="","",DATEDIF(J45,$T$1,"y"))</f>
        <v/>
      </c>
      <c r="L45" s="144" t="s">
        <v>12</v>
      </c>
      <c r="M45" s="220"/>
      <c r="N45" s="221"/>
      <c r="O45" s="222"/>
      <c r="P45" s="2" t="s">
        <v>59</v>
      </c>
      <c r="Q45" s="42"/>
      <c r="R45" s="3"/>
      <c r="S45">
        <f>YEAR(J45)</f>
        <v>1900</v>
      </c>
    </row>
    <row r="46" spans="1:21" ht="29.25" customHeight="1" x14ac:dyDescent="0.15">
      <c r="A46" s="37" t="str">
        <f>IF(J45="","",VLOOKUP(S45,_cat2,4,FALSE))</f>
        <v/>
      </c>
      <c r="B46" s="140"/>
      <c r="C46" s="142" t="s">
        <v>3</v>
      </c>
      <c r="D46" s="145"/>
      <c r="E46" s="146"/>
      <c r="F46" s="190"/>
      <c r="G46" s="192"/>
      <c r="H46" s="193"/>
      <c r="I46" s="194"/>
      <c r="J46" s="180"/>
      <c r="K46" s="182" t="e">
        <f>IF(C46="","",DATEDIF(C46,$AC$2,"y"))</f>
        <v>#VALUE!</v>
      </c>
      <c r="L46" s="146"/>
      <c r="M46" s="223"/>
      <c r="N46" s="224"/>
      <c r="O46" s="225"/>
      <c r="P46" s="195"/>
      <c r="Q46" s="196"/>
      <c r="R46" s="197"/>
    </row>
    <row r="47" spans="1:21" ht="24" customHeight="1" x14ac:dyDescent="0.15">
      <c r="A47" s="36" t="str">
        <f>IF(J47="","","M"&amp;VLOOKUP(S47,_cat2,3,FALSE))</f>
        <v/>
      </c>
      <c r="B47" s="139"/>
      <c r="C47" s="141" t="s">
        <v>13</v>
      </c>
      <c r="D47" s="143" t="s">
        <v>9</v>
      </c>
      <c r="E47" s="144"/>
      <c r="F47" s="219"/>
      <c r="G47" s="189"/>
      <c r="H47" s="177"/>
      <c r="I47" s="178"/>
      <c r="J47" s="179"/>
      <c r="K47" s="181" t="str">
        <f>IF(J47="","",DATEDIF(J47,$T$1,"y"))</f>
        <v/>
      </c>
      <c r="L47" s="144" t="s">
        <v>12</v>
      </c>
      <c r="M47" s="220"/>
      <c r="N47" s="221"/>
      <c r="O47" s="222"/>
      <c r="P47" s="2" t="s">
        <v>59</v>
      </c>
      <c r="Q47" s="42"/>
      <c r="R47" s="3"/>
      <c r="S47">
        <f>YEAR(J47)</f>
        <v>1900</v>
      </c>
    </row>
    <row r="48" spans="1:21" ht="29.25" customHeight="1" x14ac:dyDescent="0.15">
      <c r="A48" s="37" t="str">
        <f>IF(J47="","",VLOOKUP(S47,_cat2,4,FALSE))</f>
        <v/>
      </c>
      <c r="B48" s="140"/>
      <c r="C48" s="142" t="s">
        <v>3</v>
      </c>
      <c r="D48" s="145"/>
      <c r="E48" s="146"/>
      <c r="F48" s="190"/>
      <c r="G48" s="192"/>
      <c r="H48" s="193"/>
      <c r="I48" s="194"/>
      <c r="J48" s="180"/>
      <c r="K48" s="182" t="e">
        <f>IF(C48="","",DATEDIF(C48,$AC$2,"y"))</f>
        <v>#VALUE!</v>
      </c>
      <c r="L48" s="146"/>
      <c r="M48" s="223"/>
      <c r="N48" s="224"/>
      <c r="O48" s="225"/>
      <c r="P48" s="195"/>
      <c r="Q48" s="196"/>
      <c r="R48" s="197"/>
    </row>
    <row r="49" spans="1:19" ht="24" customHeight="1" x14ac:dyDescent="0.15">
      <c r="A49" s="36" t="str">
        <f>IF(J49="","","M"&amp;VLOOKUP(S49,_cat2,3,FALSE))</f>
        <v/>
      </c>
      <c r="B49" s="139"/>
      <c r="C49" s="141" t="s">
        <v>13</v>
      </c>
      <c r="D49" s="143" t="s">
        <v>9</v>
      </c>
      <c r="E49" s="144"/>
      <c r="F49" s="219"/>
      <c r="G49" s="189"/>
      <c r="H49" s="177"/>
      <c r="I49" s="178"/>
      <c r="J49" s="179"/>
      <c r="K49" s="181" t="str">
        <f>IF(J49="","",DATEDIF(J49,$T$1,"y"))</f>
        <v/>
      </c>
      <c r="L49" s="144" t="s">
        <v>12</v>
      </c>
      <c r="M49" s="220"/>
      <c r="N49" s="221"/>
      <c r="O49" s="222"/>
      <c r="P49" s="2" t="s">
        <v>59</v>
      </c>
      <c r="Q49" s="42"/>
      <c r="R49" s="3"/>
      <c r="S49">
        <f>YEAR(J49)</f>
        <v>1900</v>
      </c>
    </row>
    <row r="50" spans="1:19" ht="29.25" customHeight="1" x14ac:dyDescent="0.15">
      <c r="A50" s="37" t="str">
        <f>IF(J49="","",VLOOKUP(S49,_cat2,4,FALSE))</f>
        <v/>
      </c>
      <c r="B50" s="140"/>
      <c r="C50" s="142" t="s">
        <v>3</v>
      </c>
      <c r="D50" s="145"/>
      <c r="E50" s="146"/>
      <c r="F50" s="190"/>
      <c r="G50" s="192"/>
      <c r="H50" s="193"/>
      <c r="I50" s="194"/>
      <c r="J50" s="180"/>
      <c r="K50" s="182" t="e">
        <f>IF(C50="","",DATEDIF(C50,$AC$2,"y"))</f>
        <v>#VALUE!</v>
      </c>
      <c r="L50" s="146"/>
      <c r="M50" s="223"/>
      <c r="N50" s="224"/>
      <c r="O50" s="225"/>
      <c r="P50" s="195"/>
      <c r="Q50" s="196"/>
      <c r="R50" s="197"/>
    </row>
    <row r="51" spans="1:19" ht="24" customHeight="1" x14ac:dyDescent="0.15">
      <c r="A51" s="36" t="str">
        <f>IF(J51="","","M"&amp;VLOOKUP(S51,_cat2,3,FALSE))</f>
        <v/>
      </c>
      <c r="B51" s="139"/>
      <c r="C51" s="141" t="s">
        <v>13</v>
      </c>
      <c r="D51" s="143" t="s">
        <v>9</v>
      </c>
      <c r="E51" s="144"/>
      <c r="F51" s="219"/>
      <c r="G51" s="189"/>
      <c r="H51" s="177"/>
      <c r="I51" s="178"/>
      <c r="J51" s="179"/>
      <c r="K51" s="181" t="str">
        <f>IF(J51="","",DATEDIF(J51,$T$1,"y"))</f>
        <v/>
      </c>
      <c r="L51" s="144" t="s">
        <v>12</v>
      </c>
      <c r="M51" s="220"/>
      <c r="N51" s="221"/>
      <c r="O51" s="222"/>
      <c r="P51" s="2" t="s">
        <v>59</v>
      </c>
      <c r="Q51" s="42"/>
      <c r="R51" s="3"/>
      <c r="S51">
        <f>YEAR(J51)</f>
        <v>1900</v>
      </c>
    </row>
    <row r="52" spans="1:19" ht="29.25" customHeight="1" x14ac:dyDescent="0.15">
      <c r="A52" s="37" t="str">
        <f>IF(J51="","",VLOOKUP(S51,_cat2,4,FALSE))</f>
        <v/>
      </c>
      <c r="B52" s="140"/>
      <c r="C52" s="142" t="s">
        <v>3</v>
      </c>
      <c r="D52" s="145"/>
      <c r="E52" s="146"/>
      <c r="F52" s="190"/>
      <c r="G52" s="192"/>
      <c r="H52" s="193"/>
      <c r="I52" s="194"/>
      <c r="J52" s="180"/>
      <c r="K52" s="182" t="e">
        <f>IF(C52="","",DATEDIF(C52,$AC$2,"y"))</f>
        <v>#VALUE!</v>
      </c>
      <c r="L52" s="146"/>
      <c r="M52" s="223"/>
      <c r="N52" s="224"/>
      <c r="O52" s="225"/>
      <c r="P52" s="195"/>
      <c r="Q52" s="196"/>
      <c r="R52" s="197"/>
    </row>
    <row r="53" spans="1:19" ht="24" customHeight="1" x14ac:dyDescent="0.15">
      <c r="A53" s="36" t="str">
        <f>IF(J53="","","M"&amp;VLOOKUP(S53,_cat2,3,FALSE))</f>
        <v/>
      </c>
      <c r="B53" s="139"/>
      <c r="C53" s="141" t="s">
        <v>13</v>
      </c>
      <c r="D53" s="143" t="s">
        <v>9</v>
      </c>
      <c r="E53" s="144"/>
      <c r="F53" s="219"/>
      <c r="G53" s="189"/>
      <c r="H53" s="177"/>
      <c r="I53" s="178"/>
      <c r="J53" s="179"/>
      <c r="K53" s="181" t="str">
        <f>IF(J53="","",DATEDIF(J53,$T$1,"y"))</f>
        <v/>
      </c>
      <c r="L53" s="144" t="s">
        <v>12</v>
      </c>
      <c r="M53" s="220"/>
      <c r="N53" s="221"/>
      <c r="O53" s="222"/>
      <c r="P53" s="2" t="s">
        <v>18</v>
      </c>
      <c r="Q53" s="41"/>
      <c r="R53" s="3"/>
      <c r="S53">
        <f>YEAR(J53)</f>
        <v>1900</v>
      </c>
    </row>
    <row r="54" spans="1:19" ht="29.25" customHeight="1" thickBot="1" x14ac:dyDescent="0.2">
      <c r="A54" s="38" t="str">
        <f>IF(J53="","",VLOOKUP(S53,_cat2,4,FALSE))</f>
        <v/>
      </c>
      <c r="B54" s="252"/>
      <c r="C54" s="253" t="s">
        <v>3</v>
      </c>
      <c r="D54" s="254"/>
      <c r="E54" s="234"/>
      <c r="F54" s="255"/>
      <c r="G54" s="256"/>
      <c r="H54" s="229"/>
      <c r="I54" s="230"/>
      <c r="J54" s="257"/>
      <c r="K54" s="228" t="e">
        <f>IF(C54="","",DATEDIF(C54,$AC$2,"y"))</f>
        <v>#VALUE!</v>
      </c>
      <c r="L54" s="234"/>
      <c r="M54" s="133"/>
      <c r="N54" s="235"/>
      <c r="O54" s="134"/>
      <c r="P54" s="201"/>
      <c r="Q54" s="202"/>
      <c r="R54" s="231"/>
    </row>
    <row r="55" spans="1:19" ht="14.25" thickBot="1" x14ac:dyDescent="0.2"/>
    <row r="56" spans="1:19" ht="31.5" customHeight="1" x14ac:dyDescent="0.15">
      <c r="A56" s="245" t="s">
        <v>4</v>
      </c>
      <c r="B56" s="245"/>
      <c r="C56" s="245"/>
      <c r="D56" s="245"/>
      <c r="E56" s="245"/>
      <c r="F56" s="245"/>
      <c r="G56" s="245"/>
      <c r="H56" s="245"/>
      <c r="I56" s="245"/>
      <c r="J56" s="245"/>
      <c r="K56" s="245"/>
      <c r="L56" s="246"/>
      <c r="M56" s="247" t="s">
        <v>5</v>
      </c>
      <c r="N56" s="248"/>
      <c r="O56" s="248"/>
      <c r="P56" s="249"/>
      <c r="Q56" s="250"/>
      <c r="R56" s="251"/>
    </row>
    <row r="57" spans="1:19" ht="30.75" customHeight="1" thickBot="1" x14ac:dyDescent="0.2">
      <c r="F57" s="236" t="str">
        <f>+F26</f>
        <v>平成29年　　　　月　　　　日</v>
      </c>
      <c r="G57" s="236"/>
      <c r="H57" s="236"/>
      <c r="I57" s="236"/>
      <c r="M57" s="237" t="s">
        <v>56</v>
      </c>
      <c r="N57" s="238"/>
      <c r="O57" s="39">
        <f>IF(J39="","",O26+COUNT(J39:J54))</f>
        <v>10</v>
      </c>
      <c r="P57" s="13" t="s">
        <v>55</v>
      </c>
      <c r="Q57" s="40">
        <f>IF(O57="","",10000*O57)</f>
        <v>100000</v>
      </c>
      <c r="R57" s="4" t="s">
        <v>6</v>
      </c>
    </row>
    <row r="58" spans="1:19" ht="8.25" customHeight="1" thickBot="1" x14ac:dyDescent="0.2"/>
    <row r="59" spans="1:19" ht="24.75" customHeight="1" x14ac:dyDescent="0.15">
      <c r="A59" s="239" t="s">
        <v>245</v>
      </c>
      <c r="B59" s="239"/>
      <c r="C59" s="239"/>
      <c r="D59" s="239"/>
      <c r="E59" s="239"/>
      <c r="F59" s="239"/>
      <c r="G59" s="239"/>
      <c r="H59" s="239"/>
      <c r="I59" s="239"/>
      <c r="J59" s="239"/>
      <c r="K59" s="239"/>
      <c r="L59" s="240"/>
      <c r="M59" s="241" t="s">
        <v>15</v>
      </c>
      <c r="N59" s="243"/>
      <c r="O59" s="5"/>
      <c r="P59" s="232" t="s">
        <v>16</v>
      </c>
      <c r="Q59" s="232"/>
      <c r="R59" s="6"/>
    </row>
    <row r="60" spans="1:19" ht="24.75" customHeight="1" thickBot="1" x14ac:dyDescent="0.2">
      <c r="A60" s="239"/>
      <c r="B60" s="239"/>
      <c r="C60" s="239"/>
      <c r="D60" s="239"/>
      <c r="E60" s="239"/>
      <c r="F60" s="239"/>
      <c r="G60" s="239"/>
      <c r="H60" s="239"/>
      <c r="I60" s="239"/>
      <c r="J60" s="239"/>
      <c r="K60" s="239"/>
      <c r="L60" s="240"/>
      <c r="M60" s="242"/>
      <c r="N60" s="244"/>
      <c r="O60" s="7" t="s">
        <v>17</v>
      </c>
      <c r="P60" s="233"/>
      <c r="Q60" s="233"/>
      <c r="R60" s="8" t="s">
        <v>14</v>
      </c>
    </row>
  </sheetData>
  <mergeCells count="240">
    <mergeCell ref="P1:Q1"/>
    <mergeCell ref="A59:L60"/>
    <mergeCell ref="M59:M60"/>
    <mergeCell ref="N59:N60"/>
    <mergeCell ref="P59:Q59"/>
    <mergeCell ref="P60:Q60"/>
    <mergeCell ref="A56:L56"/>
    <mergeCell ref="M56:P56"/>
    <mergeCell ref="Q56:R56"/>
    <mergeCell ref="F57:I57"/>
    <mergeCell ref="M57:N57"/>
    <mergeCell ref="M51:O52"/>
    <mergeCell ref="H52:I52"/>
    <mergeCell ref="P52:R52"/>
    <mergeCell ref="H53:I53"/>
    <mergeCell ref="H51:I51"/>
    <mergeCell ref="J51:J52"/>
    <mergeCell ref="J53:J54"/>
    <mergeCell ref="K53:K54"/>
    <mergeCell ref="L53:L54"/>
    <mergeCell ref="M53:O54"/>
    <mergeCell ref="B53:B54"/>
    <mergeCell ref="C53:C54"/>
    <mergeCell ref="D53:E54"/>
    <mergeCell ref="F53:G54"/>
    <mergeCell ref="H54:I54"/>
    <mergeCell ref="P54:R54"/>
    <mergeCell ref="J49:J50"/>
    <mergeCell ref="K49:K50"/>
    <mergeCell ref="L49:L50"/>
    <mergeCell ref="M49:O50"/>
    <mergeCell ref="B51:B52"/>
    <mergeCell ref="C51:C52"/>
    <mergeCell ref="D51:E52"/>
    <mergeCell ref="F51:G52"/>
    <mergeCell ref="K51:K52"/>
    <mergeCell ref="L51:L52"/>
    <mergeCell ref="H50:I50"/>
    <mergeCell ref="P50:R50"/>
    <mergeCell ref="K47:K48"/>
    <mergeCell ref="L47:L48"/>
    <mergeCell ref="M47:O48"/>
    <mergeCell ref="H48:I48"/>
    <mergeCell ref="P48:R48"/>
    <mergeCell ref="H49:I49"/>
    <mergeCell ref="H47:I47"/>
    <mergeCell ref="J47:J48"/>
    <mergeCell ref="B47:B48"/>
    <mergeCell ref="C47:C48"/>
    <mergeCell ref="D47:E48"/>
    <mergeCell ref="F47:G48"/>
    <mergeCell ref="B49:B50"/>
    <mergeCell ref="C49:C50"/>
    <mergeCell ref="D49:E50"/>
    <mergeCell ref="F49:G50"/>
    <mergeCell ref="H43:I43"/>
    <mergeCell ref="J43:J44"/>
    <mergeCell ref="J45:J46"/>
    <mergeCell ref="K45:K46"/>
    <mergeCell ref="L45:L46"/>
    <mergeCell ref="M45:O46"/>
    <mergeCell ref="P42:R42"/>
    <mergeCell ref="L41:L42"/>
    <mergeCell ref="M41:O42"/>
    <mergeCell ref="H42:I42"/>
    <mergeCell ref="P40:R40"/>
    <mergeCell ref="B41:B42"/>
    <mergeCell ref="C41:C42"/>
    <mergeCell ref="D41:E42"/>
    <mergeCell ref="F41:G42"/>
    <mergeCell ref="H41:I41"/>
    <mergeCell ref="J41:J42"/>
    <mergeCell ref="K41:K42"/>
    <mergeCell ref="B45:B46"/>
    <mergeCell ref="C45:C46"/>
    <mergeCell ref="D45:E46"/>
    <mergeCell ref="F45:G46"/>
    <mergeCell ref="H46:I46"/>
    <mergeCell ref="P46:R46"/>
    <mergeCell ref="K43:K44"/>
    <mergeCell ref="L43:L44"/>
    <mergeCell ref="M43:O44"/>
    <mergeCell ref="B43:B44"/>
    <mergeCell ref="C43:C44"/>
    <mergeCell ref="D43:E44"/>
    <mergeCell ref="F43:G44"/>
    <mergeCell ref="H44:I44"/>
    <mergeCell ref="P44:R44"/>
    <mergeCell ref="H45:I45"/>
    <mergeCell ref="B39:B40"/>
    <mergeCell ref="C39:C40"/>
    <mergeCell ref="D39:E40"/>
    <mergeCell ref="F39:G40"/>
    <mergeCell ref="H39:I39"/>
    <mergeCell ref="J39:J40"/>
    <mergeCell ref="K39:K40"/>
    <mergeCell ref="L39:L40"/>
    <mergeCell ref="M39:O40"/>
    <mergeCell ref="H40:I40"/>
    <mergeCell ref="A37:A38"/>
    <mergeCell ref="B37:C38"/>
    <mergeCell ref="D37:E38"/>
    <mergeCell ref="F37:G38"/>
    <mergeCell ref="H37:I37"/>
    <mergeCell ref="J37:L38"/>
    <mergeCell ref="M37:O38"/>
    <mergeCell ref="P37:R37"/>
    <mergeCell ref="H38:I38"/>
    <mergeCell ref="P38:R38"/>
    <mergeCell ref="P32:Q32"/>
    <mergeCell ref="A34:A35"/>
    <mergeCell ref="B34:C35"/>
    <mergeCell ref="D34:E35"/>
    <mergeCell ref="F34:G35"/>
    <mergeCell ref="H34:H35"/>
    <mergeCell ref="J34:M34"/>
    <mergeCell ref="N34:O34"/>
    <mergeCell ref="P34:R34"/>
    <mergeCell ref="I35:M35"/>
    <mergeCell ref="N35:O35"/>
    <mergeCell ref="P35:R35"/>
    <mergeCell ref="P28:Q28"/>
    <mergeCell ref="P29:Q29"/>
    <mergeCell ref="L22:L23"/>
    <mergeCell ref="M22:O23"/>
    <mergeCell ref="F26:I26"/>
    <mergeCell ref="M26:N26"/>
    <mergeCell ref="A28:L29"/>
    <mergeCell ref="M28:M29"/>
    <mergeCell ref="N28:N29"/>
    <mergeCell ref="A25:L25"/>
    <mergeCell ref="M25:P25"/>
    <mergeCell ref="Q25:R25"/>
    <mergeCell ref="B22:B23"/>
    <mergeCell ref="C22:C23"/>
    <mergeCell ref="D22:E23"/>
    <mergeCell ref="F22:G23"/>
    <mergeCell ref="H22:I22"/>
    <mergeCell ref="J22:J23"/>
    <mergeCell ref="M18:O19"/>
    <mergeCell ref="H19:I19"/>
    <mergeCell ref="P19:R19"/>
    <mergeCell ref="J18:J19"/>
    <mergeCell ref="H18:I18"/>
    <mergeCell ref="J20:J21"/>
    <mergeCell ref="K20:K21"/>
    <mergeCell ref="K22:K23"/>
    <mergeCell ref="H23:I23"/>
    <mergeCell ref="P23:R23"/>
    <mergeCell ref="P21:R21"/>
    <mergeCell ref="L20:L21"/>
    <mergeCell ref="K16:K17"/>
    <mergeCell ref="L16:L17"/>
    <mergeCell ref="M16:O17"/>
    <mergeCell ref="H17:I17"/>
    <mergeCell ref="H16:I16"/>
    <mergeCell ref="J16:J17"/>
    <mergeCell ref="P17:R17"/>
    <mergeCell ref="B20:B21"/>
    <mergeCell ref="C20:C21"/>
    <mergeCell ref="D20:E21"/>
    <mergeCell ref="F20:G21"/>
    <mergeCell ref="H20:I20"/>
    <mergeCell ref="B16:B17"/>
    <mergeCell ref="C16:C17"/>
    <mergeCell ref="D16:E17"/>
    <mergeCell ref="F16:G17"/>
    <mergeCell ref="B18:B19"/>
    <mergeCell ref="C18:C19"/>
    <mergeCell ref="D18:E19"/>
    <mergeCell ref="F18:G19"/>
    <mergeCell ref="M20:O21"/>
    <mergeCell ref="H21:I21"/>
    <mergeCell ref="K18:K19"/>
    <mergeCell ref="L18:L19"/>
    <mergeCell ref="B10:B11"/>
    <mergeCell ref="C10:C11"/>
    <mergeCell ref="D10:E11"/>
    <mergeCell ref="F10:G11"/>
    <mergeCell ref="H10:I10"/>
    <mergeCell ref="J10:J11"/>
    <mergeCell ref="M12:O13"/>
    <mergeCell ref="H13:I13"/>
    <mergeCell ref="P13:R13"/>
    <mergeCell ref="H12:I12"/>
    <mergeCell ref="J12:J13"/>
    <mergeCell ref="K10:K11"/>
    <mergeCell ref="M10:O11"/>
    <mergeCell ref="H11:I11"/>
    <mergeCell ref="P11:R11"/>
    <mergeCell ref="L10:L11"/>
    <mergeCell ref="B14:B15"/>
    <mergeCell ref="C14:C15"/>
    <mergeCell ref="D14:E15"/>
    <mergeCell ref="F14:G15"/>
    <mergeCell ref="H15:I15"/>
    <mergeCell ref="P15:R15"/>
    <mergeCell ref="K12:K13"/>
    <mergeCell ref="B12:B13"/>
    <mergeCell ref="C12:C13"/>
    <mergeCell ref="D12:E13"/>
    <mergeCell ref="F12:G13"/>
    <mergeCell ref="L12:L13"/>
    <mergeCell ref="H14:I14"/>
    <mergeCell ref="J14:J15"/>
    <mergeCell ref="K14:K15"/>
    <mergeCell ref="L14:L15"/>
    <mergeCell ref="M14:O15"/>
    <mergeCell ref="P9:R9"/>
    <mergeCell ref="P3:R3"/>
    <mergeCell ref="I4:M4"/>
    <mergeCell ref="N4:O4"/>
    <mergeCell ref="P4:R4"/>
    <mergeCell ref="P6:R6"/>
    <mergeCell ref="H7:I7"/>
    <mergeCell ref="P7:R7"/>
    <mergeCell ref="L8:L9"/>
    <mergeCell ref="H6:I6"/>
    <mergeCell ref="A3:A4"/>
    <mergeCell ref="B3:C4"/>
    <mergeCell ref="D3:E4"/>
    <mergeCell ref="B8:B9"/>
    <mergeCell ref="C8:C9"/>
    <mergeCell ref="D8:E9"/>
    <mergeCell ref="F3:G4"/>
    <mergeCell ref="H3:H4"/>
    <mergeCell ref="J3:M3"/>
    <mergeCell ref="J6:L7"/>
    <mergeCell ref="A6:A7"/>
    <mergeCell ref="B6:C7"/>
    <mergeCell ref="D6:E7"/>
    <mergeCell ref="F6:G7"/>
    <mergeCell ref="M6:O7"/>
    <mergeCell ref="N3:O3"/>
    <mergeCell ref="H8:I8"/>
    <mergeCell ref="J8:J9"/>
    <mergeCell ref="K8:K9"/>
    <mergeCell ref="F8:G9"/>
    <mergeCell ref="M8:O9"/>
    <mergeCell ref="H9:I9"/>
  </mergeCells>
  <phoneticPr fontId="24"/>
  <conditionalFormatting sqref="J8:J17 J20:J23">
    <cfRule type="expression" dxfId="12" priority="6" stopIfTrue="1">
      <formula>K8&lt;35</formula>
    </cfRule>
  </conditionalFormatting>
  <conditionalFormatting sqref="K8:K23">
    <cfRule type="cellIs" dxfId="11" priority="7" stopIfTrue="1" operator="lessThan">
      <formula>35</formula>
    </cfRule>
  </conditionalFormatting>
  <conditionalFormatting sqref="J39:J54">
    <cfRule type="expression" dxfId="10" priority="2" stopIfTrue="1">
      <formula>K39&lt;35</formula>
    </cfRule>
  </conditionalFormatting>
  <conditionalFormatting sqref="K39:K54">
    <cfRule type="cellIs" dxfId="9" priority="3" stopIfTrue="1" operator="lessThan">
      <formula>35</formula>
    </cfRule>
  </conditionalFormatting>
  <conditionalFormatting sqref="J18:J19">
    <cfRule type="expression" dxfId="8" priority="1" stopIfTrue="1">
      <formula>K18&lt;35</formula>
    </cfRule>
  </conditionalFormatting>
  <printOptions horizontalCentered="1"/>
  <pageMargins left="0.47244094488188981" right="0.19685039370078741" top="0.37" bottom="0.23622047244094491" header="0.2" footer="0.15748031496062992"/>
  <pageSetup paperSize="9" scale="85" orientation="landscape"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5"/>
  </sheetPr>
  <dimension ref="A1:U60"/>
  <sheetViews>
    <sheetView view="pageBreakPreview" topLeftCell="A34" zoomScale="80" zoomScaleNormal="100" zoomScaleSheetLayoutView="80" workbookViewId="0">
      <selection activeCell="Y15" sqref="Y15"/>
    </sheetView>
  </sheetViews>
  <sheetFormatPr defaultRowHeight="13.5" x14ac:dyDescent="0.15"/>
  <cols>
    <col min="1" max="1" width="10.25" customWidth="1"/>
    <col min="2" max="2" width="8.125" customWidth="1"/>
    <col min="3" max="3" width="4.375" customWidth="1"/>
    <col min="4" max="5" width="3.25" style="10" customWidth="1"/>
    <col min="6" max="6" width="13.25" customWidth="1"/>
    <col min="7" max="7" width="3.875" customWidth="1"/>
    <col min="8" max="8" width="9.875" customWidth="1"/>
    <col min="9" max="9" width="19.625" customWidth="1"/>
    <col min="10" max="10" width="15.75" customWidth="1"/>
    <col min="11" max="11" width="5.5" customWidth="1"/>
    <col min="12" max="12" width="3.25" customWidth="1"/>
    <col min="13" max="13" width="8.875" customWidth="1"/>
    <col min="14" max="14" width="10.125" customWidth="1"/>
    <col min="15" max="15" width="6.75" customWidth="1"/>
    <col min="16" max="16" width="5.125" customWidth="1"/>
    <col min="17" max="17" width="30.75" customWidth="1"/>
    <col min="18" max="18" width="5.375" customWidth="1"/>
    <col min="19" max="19" width="11.25" bestFit="1" customWidth="1"/>
    <col min="20" max="20" width="12.125" bestFit="1" customWidth="1"/>
  </cols>
  <sheetData>
    <row r="1" spans="1:21" ht="32.25" customHeight="1" x14ac:dyDescent="0.15">
      <c r="A1" s="9" t="str">
        <f>++'エントリー （例） '!A1</f>
        <v>平成29年度第35回全日本マスターズウエイトリフティング競技選手権大会　参加申込書(男）　</v>
      </c>
      <c r="O1" s="11"/>
      <c r="P1" s="258" t="s">
        <v>88</v>
      </c>
      <c r="Q1" s="258"/>
      <c r="R1" s="1"/>
      <c r="S1" t="s">
        <v>54</v>
      </c>
      <c r="T1" s="35">
        <v>43100</v>
      </c>
    </row>
    <row r="2" spans="1:21" ht="14.25" thickBot="1" x14ac:dyDescent="0.2"/>
    <row r="3" spans="1:21" ht="22.5" customHeight="1" x14ac:dyDescent="0.15">
      <c r="A3" s="129" t="s">
        <v>23</v>
      </c>
      <c r="B3" s="131"/>
      <c r="C3" s="132"/>
      <c r="D3" s="135" t="s">
        <v>22</v>
      </c>
      <c r="E3" s="136"/>
      <c r="F3" s="147"/>
      <c r="G3" s="148"/>
      <c r="H3" s="151" t="s">
        <v>24</v>
      </c>
      <c r="I3" s="12" t="s">
        <v>66</v>
      </c>
      <c r="J3" s="153"/>
      <c r="K3" s="153"/>
      <c r="L3" s="153"/>
      <c r="M3" s="154"/>
      <c r="N3" s="171" t="s">
        <v>20</v>
      </c>
      <c r="O3" s="173"/>
      <c r="P3" s="198"/>
      <c r="Q3" s="199"/>
      <c r="R3" s="200"/>
    </row>
    <row r="4" spans="1:21" ht="22.5" customHeight="1" thickBot="1" x14ac:dyDescent="0.2">
      <c r="A4" s="130"/>
      <c r="B4" s="133"/>
      <c r="C4" s="134"/>
      <c r="D4" s="137"/>
      <c r="E4" s="138"/>
      <c r="F4" s="149"/>
      <c r="G4" s="150"/>
      <c r="H4" s="152"/>
      <c r="I4" s="201"/>
      <c r="J4" s="202"/>
      <c r="K4" s="202"/>
      <c r="L4" s="202"/>
      <c r="M4" s="203"/>
      <c r="N4" s="204" t="s">
        <v>67</v>
      </c>
      <c r="O4" s="205"/>
      <c r="P4" s="206"/>
      <c r="Q4" s="207"/>
      <c r="R4" s="208"/>
    </row>
    <row r="5" spans="1:21" ht="14.25" thickBot="1" x14ac:dyDescent="0.2"/>
    <row r="6" spans="1:21" ht="15" customHeight="1" x14ac:dyDescent="0.15">
      <c r="A6" s="129" t="s">
        <v>26</v>
      </c>
      <c r="B6" s="162" t="s">
        <v>1</v>
      </c>
      <c r="C6" s="163"/>
      <c r="D6" s="166" t="s">
        <v>2</v>
      </c>
      <c r="E6" s="167"/>
      <c r="F6" s="170" t="s">
        <v>8</v>
      </c>
      <c r="G6" s="163"/>
      <c r="H6" s="217" t="s">
        <v>68</v>
      </c>
      <c r="I6" s="218"/>
      <c r="J6" s="155" t="s">
        <v>205</v>
      </c>
      <c r="K6" s="156"/>
      <c r="L6" s="157"/>
      <c r="M6" s="171" t="s">
        <v>7</v>
      </c>
      <c r="N6" s="172"/>
      <c r="O6" s="173"/>
      <c r="P6" s="209" t="s">
        <v>69</v>
      </c>
      <c r="Q6" s="210"/>
      <c r="R6" s="211"/>
    </row>
    <row r="7" spans="1:21" ht="26.25" customHeight="1" x14ac:dyDescent="0.15">
      <c r="A7" s="161"/>
      <c r="B7" s="164"/>
      <c r="C7" s="165"/>
      <c r="D7" s="168"/>
      <c r="E7" s="169"/>
      <c r="F7" s="164"/>
      <c r="G7" s="165"/>
      <c r="H7" s="212" t="s">
        <v>70</v>
      </c>
      <c r="I7" s="213"/>
      <c r="J7" s="158"/>
      <c r="K7" s="159"/>
      <c r="L7" s="160"/>
      <c r="M7" s="174"/>
      <c r="N7" s="175"/>
      <c r="O7" s="176"/>
      <c r="P7" s="214" t="s">
        <v>19</v>
      </c>
      <c r="Q7" s="215"/>
      <c r="R7" s="216"/>
    </row>
    <row r="8" spans="1:21" ht="24" customHeight="1" x14ac:dyDescent="0.15">
      <c r="A8" s="36" t="str">
        <f>IF(J8="","","M"&amp;VLOOKUP(S8,_cat2,3,FALSE))</f>
        <v/>
      </c>
      <c r="B8" s="139"/>
      <c r="C8" s="141" t="s">
        <v>13</v>
      </c>
      <c r="D8" s="143" t="s">
        <v>9</v>
      </c>
      <c r="E8" s="144"/>
      <c r="F8" s="219"/>
      <c r="G8" s="189"/>
      <c r="H8" s="177"/>
      <c r="I8" s="178"/>
      <c r="J8" s="179"/>
      <c r="K8" s="181" t="str">
        <f>IF(J8="","",DATEDIF(J8,$T$1,"y"))</f>
        <v/>
      </c>
      <c r="L8" s="144" t="s">
        <v>12</v>
      </c>
      <c r="M8" s="219"/>
      <c r="N8" s="188"/>
      <c r="O8" s="189"/>
      <c r="P8" s="2" t="s">
        <v>59</v>
      </c>
      <c r="Q8" s="42"/>
      <c r="R8" s="3"/>
      <c r="S8">
        <f>YEAR(J8)</f>
        <v>1900</v>
      </c>
      <c r="U8" t="e">
        <f>iferror</f>
        <v>#NAME?</v>
      </c>
    </row>
    <row r="9" spans="1:21" ht="29.25" customHeight="1" x14ac:dyDescent="0.15">
      <c r="A9" s="37" t="str">
        <f>IF(J8="","",VLOOKUP(S8,_cat2,4,FALSE))</f>
        <v/>
      </c>
      <c r="B9" s="140"/>
      <c r="C9" s="142" t="s">
        <v>3</v>
      </c>
      <c r="D9" s="145"/>
      <c r="E9" s="146"/>
      <c r="F9" s="190"/>
      <c r="G9" s="192"/>
      <c r="H9" s="193"/>
      <c r="I9" s="194"/>
      <c r="J9" s="180"/>
      <c r="K9" s="182" t="e">
        <f t="shared" ref="K9:K23" si="0">IF(C9="","",DATEDIF(C9,$AC$2,"y"))</f>
        <v>#VALUE!</v>
      </c>
      <c r="L9" s="146"/>
      <c r="M9" s="190"/>
      <c r="N9" s="191"/>
      <c r="O9" s="192"/>
      <c r="P9" s="195"/>
      <c r="Q9" s="196"/>
      <c r="R9" s="197"/>
    </row>
    <row r="10" spans="1:21" ht="24" customHeight="1" x14ac:dyDescent="0.15">
      <c r="A10" s="36" t="str">
        <f>IF(J10="","","M"&amp;VLOOKUP(S10,_cat2,3,FALSE))</f>
        <v/>
      </c>
      <c r="B10" s="139"/>
      <c r="C10" s="141" t="s">
        <v>13</v>
      </c>
      <c r="D10" s="143" t="s">
        <v>9</v>
      </c>
      <c r="E10" s="144"/>
      <c r="F10" s="219"/>
      <c r="G10" s="189"/>
      <c r="H10" s="177"/>
      <c r="I10" s="178"/>
      <c r="J10" s="179"/>
      <c r="K10" s="181" t="str">
        <f>IF(J10="","",DATEDIF(J10,$T$1,"y"))</f>
        <v/>
      </c>
      <c r="L10" s="144" t="s">
        <v>12</v>
      </c>
      <c r="M10" s="220"/>
      <c r="N10" s="221"/>
      <c r="O10" s="222"/>
      <c r="P10" s="2" t="s">
        <v>59</v>
      </c>
      <c r="Q10" s="42"/>
      <c r="R10" s="3"/>
      <c r="S10">
        <f t="shared" ref="S10:S22" si="1">YEAR(J10)</f>
        <v>1900</v>
      </c>
    </row>
    <row r="11" spans="1:21" ht="29.25" customHeight="1" x14ac:dyDescent="0.15">
      <c r="A11" s="37" t="str">
        <f>IF(J10="","",VLOOKUP(S10,_cat2,4,FALSE))</f>
        <v/>
      </c>
      <c r="B11" s="140"/>
      <c r="C11" s="142" t="s">
        <v>3</v>
      </c>
      <c r="D11" s="145"/>
      <c r="E11" s="146"/>
      <c r="F11" s="190"/>
      <c r="G11" s="192"/>
      <c r="H11" s="193"/>
      <c r="I11" s="194"/>
      <c r="J11" s="180"/>
      <c r="K11" s="182" t="e">
        <f t="shared" si="0"/>
        <v>#VALUE!</v>
      </c>
      <c r="L11" s="146"/>
      <c r="M11" s="223"/>
      <c r="N11" s="224"/>
      <c r="O11" s="225"/>
      <c r="P11" s="195"/>
      <c r="Q11" s="196"/>
      <c r="R11" s="197"/>
    </row>
    <row r="12" spans="1:21" ht="24" customHeight="1" x14ac:dyDescent="0.15">
      <c r="A12" s="36" t="str">
        <f>IF(J12="","","M"&amp;VLOOKUP(S12,_cat2,3,FALSE))</f>
        <v/>
      </c>
      <c r="B12" s="139"/>
      <c r="C12" s="141" t="s">
        <v>13</v>
      </c>
      <c r="D12" s="143" t="s">
        <v>9</v>
      </c>
      <c r="E12" s="144"/>
      <c r="F12" s="219"/>
      <c r="G12" s="189"/>
      <c r="H12" s="177"/>
      <c r="I12" s="178"/>
      <c r="J12" s="179"/>
      <c r="K12" s="181" t="str">
        <f>IF(J12="","",DATEDIF(J12,$T$1,"y"))</f>
        <v/>
      </c>
      <c r="L12" s="144" t="s">
        <v>12</v>
      </c>
      <c r="M12" s="220"/>
      <c r="N12" s="221"/>
      <c r="O12" s="222"/>
      <c r="P12" s="2" t="s">
        <v>59</v>
      </c>
      <c r="Q12" s="42"/>
      <c r="R12" s="3"/>
      <c r="S12">
        <f t="shared" si="1"/>
        <v>1900</v>
      </c>
    </row>
    <row r="13" spans="1:21" ht="29.25" customHeight="1" x14ac:dyDescent="0.15">
      <c r="A13" s="37" t="str">
        <f>IF(J12="","",VLOOKUP(S12,_cat2,4,FALSE))</f>
        <v/>
      </c>
      <c r="B13" s="140"/>
      <c r="C13" s="142" t="s">
        <v>3</v>
      </c>
      <c r="D13" s="145"/>
      <c r="E13" s="146"/>
      <c r="F13" s="190"/>
      <c r="G13" s="192"/>
      <c r="H13" s="193"/>
      <c r="I13" s="194"/>
      <c r="J13" s="180"/>
      <c r="K13" s="182" t="e">
        <f t="shared" si="0"/>
        <v>#VALUE!</v>
      </c>
      <c r="L13" s="146"/>
      <c r="M13" s="223"/>
      <c r="N13" s="224"/>
      <c r="O13" s="225"/>
      <c r="P13" s="195"/>
      <c r="Q13" s="196"/>
      <c r="R13" s="197"/>
    </row>
    <row r="14" spans="1:21" ht="24" customHeight="1" x14ac:dyDescent="0.15">
      <c r="A14" s="36" t="str">
        <f>IF(J14="","","M"&amp;VLOOKUP(S14,_cat2,3,FALSE))</f>
        <v/>
      </c>
      <c r="B14" s="139"/>
      <c r="C14" s="141" t="s">
        <v>13</v>
      </c>
      <c r="D14" s="143" t="s">
        <v>9</v>
      </c>
      <c r="E14" s="144"/>
      <c r="F14" s="219"/>
      <c r="G14" s="189"/>
      <c r="H14" s="177"/>
      <c r="I14" s="178"/>
      <c r="J14" s="179"/>
      <c r="K14" s="181" t="str">
        <f>IF(J14="","",DATEDIF(J14,$T$1,"y"))</f>
        <v/>
      </c>
      <c r="L14" s="144" t="s">
        <v>12</v>
      </c>
      <c r="M14" s="220"/>
      <c r="N14" s="221"/>
      <c r="O14" s="222"/>
      <c r="P14" s="2" t="s">
        <v>59</v>
      </c>
      <c r="Q14" s="42"/>
      <c r="R14" s="3"/>
      <c r="S14">
        <f t="shared" si="1"/>
        <v>1900</v>
      </c>
    </row>
    <row r="15" spans="1:21" ht="29.25" customHeight="1" x14ac:dyDescent="0.15">
      <c r="A15" s="37" t="str">
        <f>IF(J14="","",VLOOKUP(S14,_cat2,4,FALSE))</f>
        <v/>
      </c>
      <c r="B15" s="140"/>
      <c r="C15" s="142" t="s">
        <v>3</v>
      </c>
      <c r="D15" s="145"/>
      <c r="E15" s="146"/>
      <c r="F15" s="190"/>
      <c r="G15" s="192"/>
      <c r="H15" s="193"/>
      <c r="I15" s="194"/>
      <c r="J15" s="180"/>
      <c r="K15" s="182" t="e">
        <f t="shared" si="0"/>
        <v>#VALUE!</v>
      </c>
      <c r="L15" s="146"/>
      <c r="M15" s="223"/>
      <c r="N15" s="224"/>
      <c r="O15" s="225"/>
      <c r="P15" s="195"/>
      <c r="Q15" s="196"/>
      <c r="R15" s="197"/>
    </row>
    <row r="16" spans="1:21" ht="24" customHeight="1" x14ac:dyDescent="0.15">
      <c r="A16" s="36" t="str">
        <f>IF(J16="","","M"&amp;VLOOKUP(S16,_cat2,3,FALSE))</f>
        <v/>
      </c>
      <c r="B16" s="139"/>
      <c r="C16" s="141" t="s">
        <v>13</v>
      </c>
      <c r="D16" s="143" t="s">
        <v>9</v>
      </c>
      <c r="E16" s="144"/>
      <c r="F16" s="219"/>
      <c r="G16" s="189"/>
      <c r="H16" s="177"/>
      <c r="I16" s="178"/>
      <c r="J16" s="179"/>
      <c r="K16" s="181" t="str">
        <f>IF(J16="","",DATEDIF(J16,$T$1,"y"))</f>
        <v/>
      </c>
      <c r="L16" s="144" t="s">
        <v>12</v>
      </c>
      <c r="M16" s="220"/>
      <c r="N16" s="221"/>
      <c r="O16" s="222"/>
      <c r="P16" s="2" t="s">
        <v>59</v>
      </c>
      <c r="Q16" s="42"/>
      <c r="R16" s="3"/>
      <c r="S16">
        <f t="shared" si="1"/>
        <v>1900</v>
      </c>
    </row>
    <row r="17" spans="1:20" ht="29.25" customHeight="1" x14ac:dyDescent="0.15">
      <c r="A17" s="37" t="str">
        <f>IF(J16="","",VLOOKUP(S16,_cat2,4,FALSE))</f>
        <v/>
      </c>
      <c r="B17" s="140"/>
      <c r="C17" s="142" t="s">
        <v>3</v>
      </c>
      <c r="D17" s="145"/>
      <c r="E17" s="146"/>
      <c r="F17" s="190"/>
      <c r="G17" s="192"/>
      <c r="H17" s="193"/>
      <c r="I17" s="194"/>
      <c r="J17" s="180"/>
      <c r="K17" s="182" t="e">
        <f t="shared" si="0"/>
        <v>#VALUE!</v>
      </c>
      <c r="L17" s="146"/>
      <c r="M17" s="223"/>
      <c r="N17" s="224"/>
      <c r="O17" s="225"/>
      <c r="P17" s="195"/>
      <c r="Q17" s="196"/>
      <c r="R17" s="197"/>
    </row>
    <row r="18" spans="1:20" ht="24" customHeight="1" x14ac:dyDescent="0.15">
      <c r="A18" s="36" t="str">
        <f>IF(J18="","","M"&amp;VLOOKUP(S18,_cat2,3,FALSE))</f>
        <v/>
      </c>
      <c r="B18" s="139"/>
      <c r="C18" s="141" t="s">
        <v>13</v>
      </c>
      <c r="D18" s="143" t="s">
        <v>9</v>
      </c>
      <c r="E18" s="144"/>
      <c r="H18" s="177"/>
      <c r="I18" s="178"/>
      <c r="J18" s="179"/>
      <c r="K18" s="181" t="str">
        <f>IF(J18="","",DATEDIF(J18,$T$1,"y"))</f>
        <v/>
      </c>
      <c r="L18" s="144" t="s">
        <v>12</v>
      </c>
      <c r="M18" s="220"/>
      <c r="N18" s="221"/>
      <c r="O18" s="222"/>
      <c r="P18" s="2" t="s">
        <v>59</v>
      </c>
      <c r="Q18" s="42"/>
      <c r="R18" s="3"/>
      <c r="S18">
        <f t="shared" si="1"/>
        <v>1900</v>
      </c>
    </row>
    <row r="19" spans="1:20" ht="29.25" customHeight="1" x14ac:dyDescent="0.15">
      <c r="A19" s="37" t="str">
        <f>IF(J18="","",VLOOKUP(S18,_cat2,4,FALSE))</f>
        <v/>
      </c>
      <c r="B19" s="140"/>
      <c r="C19" s="142" t="s">
        <v>3</v>
      </c>
      <c r="D19" s="145"/>
      <c r="E19" s="146"/>
      <c r="H19" s="193"/>
      <c r="I19" s="194"/>
      <c r="J19" s="180"/>
      <c r="K19" s="182" t="e">
        <f t="shared" si="0"/>
        <v>#VALUE!</v>
      </c>
      <c r="L19" s="146"/>
      <c r="M19" s="223"/>
      <c r="N19" s="224"/>
      <c r="O19" s="225"/>
      <c r="P19" s="195"/>
      <c r="Q19" s="196"/>
      <c r="R19" s="197"/>
    </row>
    <row r="20" spans="1:20" ht="24" customHeight="1" x14ac:dyDescent="0.15">
      <c r="A20" s="36" t="str">
        <f>IF(J20="","","M"&amp;VLOOKUP(S20,_cat2,3,FALSE))</f>
        <v/>
      </c>
      <c r="B20" s="139"/>
      <c r="C20" s="141" t="s">
        <v>13</v>
      </c>
      <c r="D20" s="143" t="s">
        <v>9</v>
      </c>
      <c r="E20" s="144"/>
      <c r="F20" s="219"/>
      <c r="G20" s="189"/>
      <c r="H20" s="177"/>
      <c r="I20" s="178"/>
      <c r="J20" s="179"/>
      <c r="K20" s="181" t="str">
        <f>IF(J20="","",DATEDIF(J20,$T$1,"y"))</f>
        <v/>
      </c>
      <c r="L20" s="144" t="s">
        <v>12</v>
      </c>
      <c r="M20" s="220"/>
      <c r="N20" s="221"/>
      <c r="O20" s="222"/>
      <c r="P20" s="2" t="s">
        <v>71</v>
      </c>
      <c r="Q20" s="42"/>
      <c r="R20" s="3"/>
      <c r="S20">
        <f t="shared" si="1"/>
        <v>1900</v>
      </c>
    </row>
    <row r="21" spans="1:20" ht="29.25" customHeight="1" x14ac:dyDescent="0.15">
      <c r="A21" s="37" t="str">
        <f>IF(J20="","",VLOOKUP(S20,_cat2,4,FALSE))</f>
        <v/>
      </c>
      <c r="B21" s="140"/>
      <c r="C21" s="142" t="s">
        <v>3</v>
      </c>
      <c r="D21" s="145"/>
      <c r="E21" s="146"/>
      <c r="F21" s="190"/>
      <c r="G21" s="192"/>
      <c r="H21" s="193"/>
      <c r="I21" s="194"/>
      <c r="J21" s="180"/>
      <c r="K21" s="182" t="e">
        <f t="shared" si="0"/>
        <v>#VALUE!</v>
      </c>
      <c r="L21" s="146"/>
      <c r="M21" s="223"/>
      <c r="N21" s="224"/>
      <c r="O21" s="225"/>
      <c r="P21" s="195"/>
      <c r="Q21" s="196"/>
      <c r="R21" s="197"/>
    </row>
    <row r="22" spans="1:20" ht="24" customHeight="1" x14ac:dyDescent="0.15">
      <c r="A22" s="36" t="str">
        <f>IF(J22="","","M"&amp;VLOOKUP(S22,_cat2,3,FALSE))</f>
        <v/>
      </c>
      <c r="B22" s="139"/>
      <c r="C22" s="141" t="s">
        <v>13</v>
      </c>
      <c r="D22" s="143" t="s">
        <v>9</v>
      </c>
      <c r="E22" s="144"/>
      <c r="F22" s="219"/>
      <c r="G22" s="189"/>
      <c r="H22" s="177"/>
      <c r="I22" s="178"/>
      <c r="J22" s="179"/>
      <c r="K22" s="181" t="str">
        <f>IF(J22="","",DATEDIF(J22,$T$1,"y"))</f>
        <v/>
      </c>
      <c r="L22" s="144" t="s">
        <v>12</v>
      </c>
      <c r="M22" s="220"/>
      <c r="N22" s="221"/>
      <c r="O22" s="222"/>
      <c r="P22" s="2" t="s">
        <v>72</v>
      </c>
      <c r="Q22" s="41"/>
      <c r="R22" s="3"/>
      <c r="S22">
        <f t="shared" si="1"/>
        <v>1900</v>
      </c>
    </row>
    <row r="23" spans="1:20" ht="29.25" customHeight="1" thickBot="1" x14ac:dyDescent="0.2">
      <c r="A23" s="38" t="str">
        <f>IF(J22="","",VLOOKUP(S22,_cat2,4,FALSE))</f>
        <v/>
      </c>
      <c r="B23" s="252"/>
      <c r="C23" s="253" t="s">
        <v>3</v>
      </c>
      <c r="D23" s="254"/>
      <c r="E23" s="234"/>
      <c r="F23" s="255"/>
      <c r="G23" s="256"/>
      <c r="H23" s="229"/>
      <c r="I23" s="230"/>
      <c r="J23" s="257"/>
      <c r="K23" s="228" t="e">
        <f t="shared" si="0"/>
        <v>#VALUE!</v>
      </c>
      <c r="L23" s="234"/>
      <c r="M23" s="133"/>
      <c r="N23" s="235"/>
      <c r="O23" s="134"/>
      <c r="P23" s="201"/>
      <c r="Q23" s="202"/>
      <c r="R23" s="231"/>
    </row>
    <row r="24" spans="1:20" ht="14.25" thickBot="1" x14ac:dyDescent="0.2"/>
    <row r="25" spans="1:20" ht="31.5" customHeight="1" x14ac:dyDescent="0.15">
      <c r="A25" s="245" t="s">
        <v>4</v>
      </c>
      <c r="B25" s="245"/>
      <c r="C25" s="245"/>
      <c r="D25" s="245"/>
      <c r="E25" s="245"/>
      <c r="F25" s="245"/>
      <c r="G25" s="245"/>
      <c r="H25" s="245"/>
      <c r="I25" s="245"/>
      <c r="J25" s="245"/>
      <c r="K25" s="245"/>
      <c r="L25" s="246"/>
      <c r="M25" s="247" t="s">
        <v>5</v>
      </c>
      <c r="N25" s="248"/>
      <c r="O25" s="248"/>
      <c r="P25" s="249"/>
      <c r="Q25" s="250"/>
      <c r="R25" s="251"/>
    </row>
    <row r="26" spans="1:20" ht="30.75" customHeight="1" thickBot="1" x14ac:dyDescent="0.2">
      <c r="F26" s="236" t="s">
        <v>206</v>
      </c>
      <c r="G26" s="236"/>
      <c r="H26" s="236"/>
      <c r="I26" s="236"/>
      <c r="M26" s="237" t="s">
        <v>56</v>
      </c>
      <c r="N26" s="238"/>
      <c r="O26" s="39">
        <f>COUNT(J8:J23)</f>
        <v>0</v>
      </c>
      <c r="P26" s="13" t="s">
        <v>55</v>
      </c>
      <c r="Q26" s="43">
        <f>IF(J39="",IF(O26="","",10000*O26),"次ページへ")</f>
        <v>0</v>
      </c>
      <c r="R26" s="4" t="s">
        <v>6</v>
      </c>
    </row>
    <row r="27" spans="1:20" ht="8.25" customHeight="1" thickBot="1" x14ac:dyDescent="0.2"/>
    <row r="28" spans="1:20" ht="24.75" customHeight="1" x14ac:dyDescent="0.15">
      <c r="A28" s="239" t="s">
        <v>245</v>
      </c>
      <c r="B28" s="239"/>
      <c r="C28" s="239"/>
      <c r="D28" s="239"/>
      <c r="E28" s="239"/>
      <c r="F28" s="239"/>
      <c r="G28" s="239"/>
      <c r="H28" s="239"/>
      <c r="I28" s="239"/>
      <c r="J28" s="239"/>
      <c r="K28" s="239"/>
      <c r="L28" s="240"/>
      <c r="M28" s="241" t="s">
        <v>15</v>
      </c>
      <c r="N28" s="243"/>
      <c r="O28" s="5"/>
      <c r="P28" s="232" t="s">
        <v>16</v>
      </c>
      <c r="Q28" s="232"/>
      <c r="R28" s="6"/>
    </row>
    <row r="29" spans="1:20" ht="24.75" customHeight="1" thickBot="1" x14ac:dyDescent="0.2">
      <c r="A29" s="239"/>
      <c r="B29" s="239"/>
      <c r="C29" s="239"/>
      <c r="D29" s="239"/>
      <c r="E29" s="239"/>
      <c r="F29" s="239"/>
      <c r="G29" s="239"/>
      <c r="H29" s="239"/>
      <c r="I29" s="239"/>
      <c r="J29" s="239"/>
      <c r="K29" s="239"/>
      <c r="L29" s="240"/>
      <c r="M29" s="242"/>
      <c r="N29" s="244"/>
      <c r="O29" s="7" t="s">
        <v>17</v>
      </c>
      <c r="P29" s="233"/>
      <c r="Q29" s="233"/>
      <c r="R29" s="8" t="s">
        <v>14</v>
      </c>
    </row>
    <row r="32" spans="1:20" ht="32.25" customHeight="1" x14ac:dyDescent="0.15">
      <c r="A32" s="9" t="str">
        <f>+A1</f>
        <v>平成29年度第35回全日本マスターズウエイトリフティング競技選手権大会　参加申込書(男）　</v>
      </c>
      <c r="O32" s="11"/>
      <c r="P32" s="258" t="s">
        <v>89</v>
      </c>
      <c r="Q32" s="259"/>
      <c r="R32" s="1"/>
      <c r="S32" t="s">
        <v>54</v>
      </c>
      <c r="T32" s="35">
        <v>43100</v>
      </c>
    </row>
    <row r="33" spans="1:21" ht="14.25" thickBot="1" x14ac:dyDescent="0.2"/>
    <row r="34" spans="1:21" ht="22.5" customHeight="1" x14ac:dyDescent="0.15">
      <c r="A34" s="129" t="s">
        <v>23</v>
      </c>
      <c r="B34" s="131"/>
      <c r="C34" s="132"/>
      <c r="D34" s="135" t="s">
        <v>22</v>
      </c>
      <c r="E34" s="136"/>
      <c r="F34" s="147"/>
      <c r="G34" s="148"/>
      <c r="H34" s="151" t="s">
        <v>24</v>
      </c>
      <c r="I34" s="12" t="s">
        <v>73</v>
      </c>
      <c r="J34" s="153"/>
      <c r="K34" s="153"/>
      <c r="L34" s="153"/>
      <c r="M34" s="154"/>
      <c r="N34" s="171" t="s">
        <v>20</v>
      </c>
      <c r="O34" s="173"/>
      <c r="P34" s="198"/>
      <c r="Q34" s="199"/>
      <c r="R34" s="200"/>
    </row>
    <row r="35" spans="1:21" ht="22.5" customHeight="1" thickBot="1" x14ac:dyDescent="0.2">
      <c r="A35" s="130"/>
      <c r="B35" s="133"/>
      <c r="C35" s="134"/>
      <c r="D35" s="137"/>
      <c r="E35" s="138"/>
      <c r="F35" s="149"/>
      <c r="G35" s="150"/>
      <c r="H35" s="152"/>
      <c r="I35" s="201"/>
      <c r="J35" s="202"/>
      <c r="K35" s="202"/>
      <c r="L35" s="202"/>
      <c r="M35" s="203"/>
      <c r="N35" s="204" t="s">
        <v>74</v>
      </c>
      <c r="O35" s="205"/>
      <c r="P35" s="206"/>
      <c r="Q35" s="207"/>
      <c r="R35" s="208"/>
    </row>
    <row r="36" spans="1:21" ht="14.25" thickBot="1" x14ac:dyDescent="0.2"/>
    <row r="37" spans="1:21" ht="15" customHeight="1" x14ac:dyDescent="0.15">
      <c r="A37" s="129" t="s">
        <v>26</v>
      </c>
      <c r="B37" s="162" t="s">
        <v>1</v>
      </c>
      <c r="C37" s="163"/>
      <c r="D37" s="166" t="s">
        <v>2</v>
      </c>
      <c r="E37" s="167"/>
      <c r="F37" s="170" t="s">
        <v>8</v>
      </c>
      <c r="G37" s="163"/>
      <c r="H37" s="217" t="s">
        <v>75</v>
      </c>
      <c r="I37" s="218"/>
      <c r="J37" s="155" t="s">
        <v>205</v>
      </c>
      <c r="K37" s="156"/>
      <c r="L37" s="157"/>
      <c r="M37" s="171" t="s">
        <v>7</v>
      </c>
      <c r="N37" s="172"/>
      <c r="O37" s="173"/>
      <c r="P37" s="209" t="s">
        <v>76</v>
      </c>
      <c r="Q37" s="210"/>
      <c r="R37" s="211"/>
    </row>
    <row r="38" spans="1:21" ht="26.25" customHeight="1" x14ac:dyDescent="0.15">
      <c r="A38" s="161"/>
      <c r="B38" s="164"/>
      <c r="C38" s="165"/>
      <c r="D38" s="168"/>
      <c r="E38" s="169"/>
      <c r="F38" s="164"/>
      <c r="G38" s="165"/>
      <c r="H38" s="212" t="s">
        <v>77</v>
      </c>
      <c r="I38" s="213"/>
      <c r="J38" s="158"/>
      <c r="K38" s="159"/>
      <c r="L38" s="160"/>
      <c r="M38" s="174"/>
      <c r="N38" s="175"/>
      <c r="O38" s="176"/>
      <c r="P38" s="214" t="s">
        <v>19</v>
      </c>
      <c r="Q38" s="215"/>
      <c r="R38" s="216"/>
    </row>
    <row r="39" spans="1:21" ht="24" customHeight="1" x14ac:dyDescent="0.15">
      <c r="A39" s="36" t="str">
        <f>IF(J39="","","M"&amp;VLOOKUP(S39,_cat2,3,FALSE))</f>
        <v/>
      </c>
      <c r="B39" s="139"/>
      <c r="C39" s="141" t="s">
        <v>13</v>
      </c>
      <c r="D39" s="143" t="s">
        <v>9</v>
      </c>
      <c r="E39" s="144"/>
      <c r="F39" s="219"/>
      <c r="G39" s="189"/>
      <c r="H39" s="177"/>
      <c r="I39" s="178"/>
      <c r="J39" s="179"/>
      <c r="K39" s="181" t="str">
        <f>IF(J39="","",DATEDIF(J39,$T$1,"y"))</f>
        <v/>
      </c>
      <c r="L39" s="144" t="s">
        <v>12</v>
      </c>
      <c r="M39" s="219"/>
      <c r="N39" s="188"/>
      <c r="O39" s="189"/>
      <c r="P39" s="2" t="s">
        <v>78</v>
      </c>
      <c r="Q39" s="42"/>
      <c r="R39" s="3"/>
      <c r="S39">
        <f>YEAR(J39)</f>
        <v>1900</v>
      </c>
      <c r="U39" t="e">
        <f>iferror</f>
        <v>#NAME?</v>
      </c>
    </row>
    <row r="40" spans="1:21" ht="29.25" customHeight="1" x14ac:dyDescent="0.15">
      <c r="A40" s="37" t="str">
        <f>IF(J39="","",VLOOKUP(S39,_cat2,4,FALSE))</f>
        <v/>
      </c>
      <c r="B40" s="140"/>
      <c r="C40" s="142" t="s">
        <v>3</v>
      </c>
      <c r="D40" s="145"/>
      <c r="E40" s="146"/>
      <c r="F40" s="190"/>
      <c r="G40" s="192"/>
      <c r="H40" s="193"/>
      <c r="I40" s="194"/>
      <c r="J40" s="180"/>
      <c r="K40" s="182" t="e">
        <f>IF(C40="","",DATEDIF(C40,$AC$2,"y"))</f>
        <v>#VALUE!</v>
      </c>
      <c r="L40" s="146"/>
      <c r="M40" s="190"/>
      <c r="N40" s="191"/>
      <c r="O40" s="192"/>
      <c r="P40" s="195"/>
      <c r="Q40" s="196"/>
      <c r="R40" s="197"/>
    </row>
    <row r="41" spans="1:21" ht="24" customHeight="1" x14ac:dyDescent="0.15">
      <c r="A41" s="36" t="str">
        <f>IF(J41="","","M"&amp;VLOOKUP(S41,_cat2,3,FALSE))</f>
        <v/>
      </c>
      <c r="B41" s="139"/>
      <c r="C41" s="141" t="s">
        <v>13</v>
      </c>
      <c r="D41" s="143" t="s">
        <v>9</v>
      </c>
      <c r="E41" s="144"/>
      <c r="F41" s="219"/>
      <c r="G41" s="189"/>
      <c r="H41" s="177"/>
      <c r="I41" s="178"/>
      <c r="J41" s="179"/>
      <c r="K41" s="181" t="str">
        <f>IF(J41="","",DATEDIF(J41,$T$1,"y"))</f>
        <v/>
      </c>
      <c r="L41" s="144" t="s">
        <v>12</v>
      </c>
      <c r="M41" s="220"/>
      <c r="N41" s="221"/>
      <c r="O41" s="222"/>
      <c r="P41" s="2" t="s">
        <v>79</v>
      </c>
      <c r="Q41" s="42"/>
      <c r="R41" s="3"/>
      <c r="S41">
        <f>YEAR(J41)</f>
        <v>1900</v>
      </c>
    </row>
    <row r="42" spans="1:21" ht="29.25" customHeight="1" x14ac:dyDescent="0.15">
      <c r="A42" s="37" t="str">
        <f>IF(J41="","",VLOOKUP(S41,_cat2,4,FALSE))</f>
        <v/>
      </c>
      <c r="B42" s="140"/>
      <c r="C42" s="142" t="s">
        <v>3</v>
      </c>
      <c r="D42" s="145"/>
      <c r="E42" s="146"/>
      <c r="F42" s="190"/>
      <c r="G42" s="192"/>
      <c r="H42" s="193"/>
      <c r="I42" s="194"/>
      <c r="J42" s="180"/>
      <c r="K42" s="182" t="e">
        <f>IF(C42="","",DATEDIF(C42,$AC$2,"y"))</f>
        <v>#VALUE!</v>
      </c>
      <c r="L42" s="146"/>
      <c r="M42" s="223"/>
      <c r="N42" s="224"/>
      <c r="O42" s="225"/>
      <c r="P42" s="195"/>
      <c r="Q42" s="196"/>
      <c r="R42" s="197"/>
    </row>
    <row r="43" spans="1:21" ht="24" customHeight="1" x14ac:dyDescent="0.15">
      <c r="A43" s="36" t="str">
        <f>IF(J43="","","M"&amp;VLOOKUP(S43,_cat2,3,FALSE))</f>
        <v/>
      </c>
      <c r="B43" s="139"/>
      <c r="C43" s="141" t="s">
        <v>13</v>
      </c>
      <c r="D43" s="143" t="s">
        <v>9</v>
      </c>
      <c r="E43" s="144"/>
      <c r="F43" s="219"/>
      <c r="G43" s="189"/>
      <c r="H43" s="177"/>
      <c r="I43" s="178"/>
      <c r="J43" s="179"/>
      <c r="K43" s="181" t="str">
        <f>IF(J43="","",DATEDIF(J43,$T$1,"y"))</f>
        <v/>
      </c>
      <c r="L43" s="144" t="s">
        <v>12</v>
      </c>
      <c r="M43" s="220"/>
      <c r="N43" s="221"/>
      <c r="O43" s="222"/>
      <c r="P43" s="2" t="s">
        <v>80</v>
      </c>
      <c r="Q43" s="42"/>
      <c r="R43" s="3"/>
      <c r="S43">
        <f>YEAR(J43)</f>
        <v>1900</v>
      </c>
    </row>
    <row r="44" spans="1:21" ht="29.25" customHeight="1" x14ac:dyDescent="0.15">
      <c r="A44" s="37" t="str">
        <f>IF(J43="","",VLOOKUP(S43,_cat2,4,FALSE))</f>
        <v/>
      </c>
      <c r="B44" s="140"/>
      <c r="C44" s="142" t="s">
        <v>3</v>
      </c>
      <c r="D44" s="145"/>
      <c r="E44" s="146"/>
      <c r="F44" s="190"/>
      <c r="G44" s="192"/>
      <c r="H44" s="193"/>
      <c r="I44" s="194"/>
      <c r="J44" s="180"/>
      <c r="K44" s="182" t="e">
        <f>IF(C44="","",DATEDIF(C44,$AC$2,"y"))</f>
        <v>#VALUE!</v>
      </c>
      <c r="L44" s="146"/>
      <c r="M44" s="223"/>
      <c r="N44" s="224"/>
      <c r="O44" s="225"/>
      <c r="P44" s="195"/>
      <c r="Q44" s="196"/>
      <c r="R44" s="197"/>
    </row>
    <row r="45" spans="1:21" ht="24" customHeight="1" x14ac:dyDescent="0.15">
      <c r="A45" s="36" t="str">
        <f>IF(J45="","","M"&amp;VLOOKUP(S45,_cat2,3,FALSE))</f>
        <v/>
      </c>
      <c r="B45" s="139"/>
      <c r="C45" s="141" t="s">
        <v>13</v>
      </c>
      <c r="D45" s="143" t="s">
        <v>9</v>
      </c>
      <c r="E45" s="144"/>
      <c r="F45" s="219"/>
      <c r="G45" s="189"/>
      <c r="H45" s="177"/>
      <c r="I45" s="178"/>
      <c r="J45" s="179"/>
      <c r="K45" s="181" t="str">
        <f>IF(J45="","",DATEDIF(J45,$T$1,"y"))</f>
        <v/>
      </c>
      <c r="L45" s="144" t="s">
        <v>12</v>
      </c>
      <c r="M45" s="220"/>
      <c r="N45" s="221"/>
      <c r="O45" s="222"/>
      <c r="P45" s="2" t="s">
        <v>80</v>
      </c>
      <c r="Q45" s="42"/>
      <c r="R45" s="3"/>
      <c r="S45">
        <f>YEAR(J45)</f>
        <v>1900</v>
      </c>
    </row>
    <row r="46" spans="1:21" ht="29.25" customHeight="1" x14ac:dyDescent="0.15">
      <c r="A46" s="37" t="str">
        <f>IF(J45="","",VLOOKUP(S45,_cat2,4,FALSE))</f>
        <v/>
      </c>
      <c r="B46" s="140"/>
      <c r="C46" s="142" t="s">
        <v>3</v>
      </c>
      <c r="D46" s="145"/>
      <c r="E46" s="146"/>
      <c r="F46" s="190"/>
      <c r="G46" s="192"/>
      <c r="H46" s="193"/>
      <c r="I46" s="194"/>
      <c r="J46" s="180"/>
      <c r="K46" s="182" t="e">
        <f>IF(C46="","",DATEDIF(C46,$AC$2,"y"))</f>
        <v>#VALUE!</v>
      </c>
      <c r="L46" s="146"/>
      <c r="M46" s="223"/>
      <c r="N46" s="224"/>
      <c r="O46" s="225"/>
      <c r="P46" s="195"/>
      <c r="Q46" s="196"/>
      <c r="R46" s="197"/>
    </row>
    <row r="47" spans="1:21" ht="24" customHeight="1" x14ac:dyDescent="0.15">
      <c r="A47" s="36" t="str">
        <f>IF(J47="","","M"&amp;VLOOKUP(S47,_cat2,3,FALSE))</f>
        <v/>
      </c>
      <c r="B47" s="139"/>
      <c r="C47" s="141" t="s">
        <v>13</v>
      </c>
      <c r="D47" s="143" t="s">
        <v>9</v>
      </c>
      <c r="E47" s="144"/>
      <c r="F47" s="219"/>
      <c r="G47" s="189"/>
      <c r="H47" s="177"/>
      <c r="I47" s="178"/>
      <c r="J47" s="179"/>
      <c r="K47" s="181" t="str">
        <f>IF(J47="","",DATEDIF(J47,$T$1,"y"))</f>
        <v/>
      </c>
      <c r="L47" s="144" t="s">
        <v>12</v>
      </c>
      <c r="M47" s="220"/>
      <c r="N47" s="221"/>
      <c r="O47" s="222"/>
      <c r="P47" s="2" t="s">
        <v>80</v>
      </c>
      <c r="Q47" s="42"/>
      <c r="R47" s="3"/>
      <c r="S47">
        <f>YEAR(J47)</f>
        <v>1900</v>
      </c>
    </row>
    <row r="48" spans="1:21" ht="29.25" customHeight="1" x14ac:dyDescent="0.15">
      <c r="A48" s="37" t="str">
        <f>IF(J47="","",VLOOKUP(S47,_cat2,4,FALSE))</f>
        <v/>
      </c>
      <c r="B48" s="140"/>
      <c r="C48" s="142" t="s">
        <v>3</v>
      </c>
      <c r="D48" s="145"/>
      <c r="E48" s="146"/>
      <c r="F48" s="190"/>
      <c r="G48" s="192"/>
      <c r="H48" s="193"/>
      <c r="I48" s="194"/>
      <c r="J48" s="180"/>
      <c r="K48" s="182" t="e">
        <f>IF(C48="","",DATEDIF(C48,$AC$2,"y"))</f>
        <v>#VALUE!</v>
      </c>
      <c r="L48" s="146"/>
      <c r="M48" s="223"/>
      <c r="N48" s="224"/>
      <c r="O48" s="225"/>
      <c r="P48" s="195"/>
      <c r="Q48" s="196"/>
      <c r="R48" s="197"/>
    </row>
    <row r="49" spans="1:19" ht="24" customHeight="1" x14ac:dyDescent="0.15">
      <c r="A49" s="36" t="str">
        <f>IF(J49="","","M"&amp;VLOOKUP(S49,_cat2,3,FALSE))</f>
        <v/>
      </c>
      <c r="B49" s="139"/>
      <c r="C49" s="141" t="s">
        <v>13</v>
      </c>
      <c r="D49" s="143" t="s">
        <v>9</v>
      </c>
      <c r="E49" s="144"/>
      <c r="F49" s="219"/>
      <c r="G49" s="189"/>
      <c r="H49" s="177"/>
      <c r="I49" s="178"/>
      <c r="J49" s="179"/>
      <c r="K49" s="181" t="str">
        <f>IF(J49="","",DATEDIF(J49,$T$1,"y"))</f>
        <v/>
      </c>
      <c r="L49" s="144" t="s">
        <v>12</v>
      </c>
      <c r="M49" s="220"/>
      <c r="N49" s="221"/>
      <c r="O49" s="222"/>
      <c r="P49" s="2" t="s">
        <v>80</v>
      </c>
      <c r="Q49" s="42"/>
      <c r="R49" s="3"/>
      <c r="S49">
        <f>YEAR(J49)</f>
        <v>1900</v>
      </c>
    </row>
    <row r="50" spans="1:19" ht="29.25" customHeight="1" x14ac:dyDescent="0.15">
      <c r="A50" s="37" t="str">
        <f>IF(J49="","",VLOOKUP(S49,_cat2,4,FALSE))</f>
        <v/>
      </c>
      <c r="B50" s="140"/>
      <c r="C50" s="142" t="s">
        <v>3</v>
      </c>
      <c r="D50" s="145"/>
      <c r="E50" s="146"/>
      <c r="F50" s="190"/>
      <c r="G50" s="192"/>
      <c r="H50" s="193"/>
      <c r="I50" s="194"/>
      <c r="J50" s="180"/>
      <c r="K50" s="182" t="e">
        <f>IF(C50="","",DATEDIF(C50,$AC$2,"y"))</f>
        <v>#VALUE!</v>
      </c>
      <c r="L50" s="146"/>
      <c r="M50" s="223"/>
      <c r="N50" s="224"/>
      <c r="O50" s="225"/>
      <c r="P50" s="195"/>
      <c r="Q50" s="196"/>
      <c r="R50" s="197"/>
    </row>
    <row r="51" spans="1:19" ht="24" customHeight="1" x14ac:dyDescent="0.15">
      <c r="A51" s="36" t="str">
        <f>IF(J51="","","M"&amp;VLOOKUP(S51,_cat2,3,FALSE))</f>
        <v/>
      </c>
      <c r="B51" s="139"/>
      <c r="C51" s="141" t="s">
        <v>13</v>
      </c>
      <c r="D51" s="143" t="s">
        <v>9</v>
      </c>
      <c r="E51" s="144"/>
      <c r="F51" s="219"/>
      <c r="G51" s="189"/>
      <c r="H51" s="177"/>
      <c r="I51" s="178"/>
      <c r="J51" s="179"/>
      <c r="K51" s="181" t="str">
        <f>IF(J51="","",DATEDIF(J51,$T$1,"y"))</f>
        <v/>
      </c>
      <c r="L51" s="144" t="s">
        <v>12</v>
      </c>
      <c r="M51" s="220"/>
      <c r="N51" s="221"/>
      <c r="O51" s="222"/>
      <c r="P51" s="2" t="s">
        <v>80</v>
      </c>
      <c r="Q51" s="42"/>
      <c r="R51" s="3"/>
      <c r="S51">
        <f>YEAR(J51)</f>
        <v>1900</v>
      </c>
    </row>
    <row r="52" spans="1:19" ht="29.25" customHeight="1" x14ac:dyDescent="0.15">
      <c r="A52" s="37" t="str">
        <f>IF(J51="","",VLOOKUP(S51,_cat2,4,FALSE))</f>
        <v/>
      </c>
      <c r="B52" s="140"/>
      <c r="C52" s="142" t="s">
        <v>3</v>
      </c>
      <c r="D52" s="145"/>
      <c r="E52" s="146"/>
      <c r="F52" s="190"/>
      <c r="G52" s="192"/>
      <c r="H52" s="193"/>
      <c r="I52" s="194"/>
      <c r="J52" s="180"/>
      <c r="K52" s="182" t="e">
        <f>IF(C52="","",DATEDIF(C52,$AC$2,"y"))</f>
        <v>#VALUE!</v>
      </c>
      <c r="L52" s="146"/>
      <c r="M52" s="223"/>
      <c r="N52" s="224"/>
      <c r="O52" s="225"/>
      <c r="P52" s="195"/>
      <c r="Q52" s="196"/>
      <c r="R52" s="197"/>
    </row>
    <row r="53" spans="1:19" ht="24" customHeight="1" x14ac:dyDescent="0.15">
      <c r="A53" s="36" t="str">
        <f>IF(J53="","","M"&amp;VLOOKUP(S53,_cat2,3,FALSE))</f>
        <v/>
      </c>
      <c r="B53" s="139"/>
      <c r="C53" s="141" t="s">
        <v>13</v>
      </c>
      <c r="D53" s="143" t="s">
        <v>9</v>
      </c>
      <c r="E53" s="144"/>
      <c r="F53" s="219"/>
      <c r="G53" s="189"/>
      <c r="H53" s="177"/>
      <c r="I53" s="178"/>
      <c r="J53" s="179"/>
      <c r="K53" s="181" t="str">
        <f>IF(J53="","",DATEDIF(J53,$T$1,"y"))</f>
        <v/>
      </c>
      <c r="L53" s="144" t="s">
        <v>12</v>
      </c>
      <c r="M53" s="220"/>
      <c r="N53" s="221"/>
      <c r="O53" s="222"/>
      <c r="P53" s="2" t="s">
        <v>80</v>
      </c>
      <c r="Q53" s="41"/>
      <c r="R53" s="3"/>
      <c r="S53">
        <f>YEAR(J53)</f>
        <v>1900</v>
      </c>
    </row>
    <row r="54" spans="1:19" ht="29.25" customHeight="1" thickBot="1" x14ac:dyDescent="0.2">
      <c r="A54" s="38" t="str">
        <f>IF(J53="","",VLOOKUP(S53,_cat2,4,FALSE))</f>
        <v/>
      </c>
      <c r="B54" s="252"/>
      <c r="C54" s="253" t="s">
        <v>3</v>
      </c>
      <c r="D54" s="254"/>
      <c r="E54" s="234"/>
      <c r="F54" s="255"/>
      <c r="G54" s="256"/>
      <c r="H54" s="229"/>
      <c r="I54" s="230"/>
      <c r="J54" s="257"/>
      <c r="K54" s="228" t="e">
        <f>IF(C54="","",DATEDIF(C54,$AC$2,"y"))</f>
        <v>#VALUE!</v>
      </c>
      <c r="L54" s="234"/>
      <c r="M54" s="133"/>
      <c r="N54" s="235"/>
      <c r="O54" s="134"/>
      <c r="P54" s="201"/>
      <c r="Q54" s="202"/>
      <c r="R54" s="231"/>
    </row>
    <row r="55" spans="1:19" ht="14.25" thickBot="1" x14ac:dyDescent="0.2"/>
    <row r="56" spans="1:19" ht="31.5" customHeight="1" x14ac:dyDescent="0.15">
      <c r="A56" s="245" t="s">
        <v>4</v>
      </c>
      <c r="B56" s="245"/>
      <c r="C56" s="245"/>
      <c r="D56" s="245"/>
      <c r="E56" s="245"/>
      <c r="F56" s="245"/>
      <c r="G56" s="245"/>
      <c r="H56" s="245"/>
      <c r="I56" s="245"/>
      <c r="J56" s="245"/>
      <c r="K56" s="245"/>
      <c r="L56" s="246"/>
      <c r="M56" s="247" t="s">
        <v>5</v>
      </c>
      <c r="N56" s="248"/>
      <c r="O56" s="248"/>
      <c r="P56" s="249"/>
      <c r="Q56" s="250"/>
      <c r="R56" s="251"/>
    </row>
    <row r="57" spans="1:19" ht="30.75" customHeight="1" thickBot="1" x14ac:dyDescent="0.2">
      <c r="F57" s="236" t="str">
        <f>+F26</f>
        <v>平成29年　　　　月　　　　日</v>
      </c>
      <c r="G57" s="236"/>
      <c r="H57" s="236"/>
      <c r="I57" s="236"/>
      <c r="M57" s="237" t="s">
        <v>56</v>
      </c>
      <c r="N57" s="238"/>
      <c r="O57" s="39" t="str">
        <f>IF(J39="","",O26+COUNT(J39:J54))</f>
        <v/>
      </c>
      <c r="P57" s="13" t="s">
        <v>55</v>
      </c>
      <c r="Q57" s="40" t="str">
        <f>IF(O57="","",10000*O57)</f>
        <v/>
      </c>
      <c r="R57" s="4" t="s">
        <v>6</v>
      </c>
    </row>
    <row r="58" spans="1:19" ht="8.25" customHeight="1" thickBot="1" x14ac:dyDescent="0.2"/>
    <row r="59" spans="1:19" ht="24.75" customHeight="1" x14ac:dyDescent="0.15">
      <c r="A59" s="239" t="s">
        <v>245</v>
      </c>
      <c r="B59" s="239"/>
      <c r="C59" s="239"/>
      <c r="D59" s="239"/>
      <c r="E59" s="239"/>
      <c r="F59" s="239"/>
      <c r="G59" s="239"/>
      <c r="H59" s="239"/>
      <c r="I59" s="239"/>
      <c r="J59" s="239"/>
      <c r="K59" s="239"/>
      <c r="L59" s="240"/>
      <c r="M59" s="241" t="s">
        <v>15</v>
      </c>
      <c r="N59" s="243"/>
      <c r="O59" s="5"/>
      <c r="P59" s="232" t="s">
        <v>16</v>
      </c>
      <c r="Q59" s="232"/>
      <c r="R59" s="6"/>
    </row>
    <row r="60" spans="1:19" ht="24.75" customHeight="1" thickBot="1" x14ac:dyDescent="0.2">
      <c r="A60" s="239"/>
      <c r="B60" s="239"/>
      <c r="C60" s="239"/>
      <c r="D60" s="239"/>
      <c r="E60" s="239"/>
      <c r="F60" s="239"/>
      <c r="G60" s="239"/>
      <c r="H60" s="239"/>
      <c r="I60" s="239"/>
      <c r="J60" s="239"/>
      <c r="K60" s="239"/>
      <c r="L60" s="240"/>
      <c r="M60" s="242"/>
      <c r="N60" s="244"/>
      <c r="O60" s="7" t="s">
        <v>17</v>
      </c>
      <c r="P60" s="233"/>
      <c r="Q60" s="233"/>
      <c r="R60" s="8" t="s">
        <v>14</v>
      </c>
    </row>
  </sheetData>
  <mergeCells count="239">
    <mergeCell ref="P7:R7"/>
    <mergeCell ref="M18:O19"/>
    <mergeCell ref="P1:Q1"/>
    <mergeCell ref="P23:R23"/>
    <mergeCell ref="K22:K23"/>
    <mergeCell ref="L22:L23"/>
    <mergeCell ref="M22:O23"/>
    <mergeCell ref="K18:K19"/>
    <mergeCell ref="L14:L15"/>
    <mergeCell ref="L10:L11"/>
    <mergeCell ref="M10:O11"/>
    <mergeCell ref="L16:L17"/>
    <mergeCell ref="M16:O17"/>
    <mergeCell ref="K12:K13"/>
    <mergeCell ref="P3:R3"/>
    <mergeCell ref="P4:R4"/>
    <mergeCell ref="N3:O3"/>
    <mergeCell ref="N4:O4"/>
    <mergeCell ref="P6:R6"/>
    <mergeCell ref="P9:R9"/>
    <mergeCell ref="P11:R11"/>
    <mergeCell ref="P13:R13"/>
    <mergeCell ref="P15:R15"/>
    <mergeCell ref="M12:O13"/>
    <mergeCell ref="P29:Q29"/>
    <mergeCell ref="N28:N29"/>
    <mergeCell ref="Q25:R25"/>
    <mergeCell ref="A28:L29"/>
    <mergeCell ref="M28:M29"/>
    <mergeCell ref="F26:I26"/>
    <mergeCell ref="A25:L25"/>
    <mergeCell ref="P28:Q28"/>
    <mergeCell ref="C22:C23"/>
    <mergeCell ref="F22:G23"/>
    <mergeCell ref="D22:E23"/>
    <mergeCell ref="B22:B23"/>
    <mergeCell ref="M26:N26"/>
    <mergeCell ref="M25:P25"/>
    <mergeCell ref="H23:I23"/>
    <mergeCell ref="H22:I22"/>
    <mergeCell ref="J22:J23"/>
    <mergeCell ref="J20:J21"/>
    <mergeCell ref="K20:K21"/>
    <mergeCell ref="H19:I19"/>
    <mergeCell ref="L18:L19"/>
    <mergeCell ref="P21:R21"/>
    <mergeCell ref="D16:E17"/>
    <mergeCell ref="D18:E19"/>
    <mergeCell ref="H17:I17"/>
    <mergeCell ref="H16:I16"/>
    <mergeCell ref="J16:J17"/>
    <mergeCell ref="K16:K17"/>
    <mergeCell ref="J18:J19"/>
    <mergeCell ref="P17:R17"/>
    <mergeCell ref="P19:R19"/>
    <mergeCell ref="H21:I21"/>
    <mergeCell ref="L20:L21"/>
    <mergeCell ref="M20:O21"/>
    <mergeCell ref="H20:I20"/>
    <mergeCell ref="D20:E21"/>
    <mergeCell ref="B18:B19"/>
    <mergeCell ref="C18:C19"/>
    <mergeCell ref="F20:G21"/>
    <mergeCell ref="B16:B17"/>
    <mergeCell ref="C16:C17"/>
    <mergeCell ref="F16:G17"/>
    <mergeCell ref="H18:I18"/>
    <mergeCell ref="B20:B21"/>
    <mergeCell ref="C20:C21"/>
    <mergeCell ref="K14:K15"/>
    <mergeCell ref="B10:B11"/>
    <mergeCell ref="C10:C11"/>
    <mergeCell ref="J10:J11"/>
    <mergeCell ref="B12:B13"/>
    <mergeCell ref="C12:C13"/>
    <mergeCell ref="F12:G13"/>
    <mergeCell ref="H12:I12"/>
    <mergeCell ref="H13:I13"/>
    <mergeCell ref="D10:E11"/>
    <mergeCell ref="D12:E13"/>
    <mergeCell ref="F10:G11"/>
    <mergeCell ref="H10:I10"/>
    <mergeCell ref="K10:K11"/>
    <mergeCell ref="B14:B15"/>
    <mergeCell ref="C14:C15"/>
    <mergeCell ref="F14:G15"/>
    <mergeCell ref="H14:I14"/>
    <mergeCell ref="H15:I15"/>
    <mergeCell ref="A3:A4"/>
    <mergeCell ref="B3:C4"/>
    <mergeCell ref="D3:E4"/>
    <mergeCell ref="F3:G4"/>
    <mergeCell ref="L8:L9"/>
    <mergeCell ref="H9:I9"/>
    <mergeCell ref="D8:E9"/>
    <mergeCell ref="H7:I7"/>
    <mergeCell ref="H8:I8"/>
    <mergeCell ref="C8:C9"/>
    <mergeCell ref="H3:H4"/>
    <mergeCell ref="J3:M3"/>
    <mergeCell ref="I4:M4"/>
    <mergeCell ref="F8:G9"/>
    <mergeCell ref="J8:J9"/>
    <mergeCell ref="K8:K9"/>
    <mergeCell ref="H6:I6"/>
    <mergeCell ref="J6:L7"/>
    <mergeCell ref="M6:O7"/>
    <mergeCell ref="A6:A7"/>
    <mergeCell ref="B6:C7"/>
    <mergeCell ref="D6:E7"/>
    <mergeCell ref="F6:G7"/>
    <mergeCell ref="M8:O9"/>
    <mergeCell ref="A34:A35"/>
    <mergeCell ref="B34:C35"/>
    <mergeCell ref="D34:E35"/>
    <mergeCell ref="F34:G35"/>
    <mergeCell ref="H34:H35"/>
    <mergeCell ref="J34:M34"/>
    <mergeCell ref="P32:Q32"/>
    <mergeCell ref="B8:B9"/>
    <mergeCell ref="A37:A38"/>
    <mergeCell ref="B37:C38"/>
    <mergeCell ref="D37:E38"/>
    <mergeCell ref="F37:G38"/>
    <mergeCell ref="N34:O34"/>
    <mergeCell ref="P34:R34"/>
    <mergeCell ref="I35:M35"/>
    <mergeCell ref="N35:O35"/>
    <mergeCell ref="P35:R35"/>
    <mergeCell ref="J37:L38"/>
    <mergeCell ref="H11:I11"/>
    <mergeCell ref="J12:J13"/>
    <mergeCell ref="L12:L13"/>
    <mergeCell ref="M14:O15"/>
    <mergeCell ref="J14:J15"/>
    <mergeCell ref="D14:E15"/>
    <mergeCell ref="B39:B40"/>
    <mergeCell ref="C39:C40"/>
    <mergeCell ref="D39:E40"/>
    <mergeCell ref="F39:G40"/>
    <mergeCell ref="H40:I40"/>
    <mergeCell ref="P40:R40"/>
    <mergeCell ref="M37:O38"/>
    <mergeCell ref="P37:R37"/>
    <mergeCell ref="H38:I38"/>
    <mergeCell ref="P38:R38"/>
    <mergeCell ref="H39:I39"/>
    <mergeCell ref="H37:I37"/>
    <mergeCell ref="J39:J40"/>
    <mergeCell ref="K39:K40"/>
    <mergeCell ref="L39:L40"/>
    <mergeCell ref="M39:O40"/>
    <mergeCell ref="P44:R44"/>
    <mergeCell ref="K41:K42"/>
    <mergeCell ref="L41:L42"/>
    <mergeCell ref="M41:O42"/>
    <mergeCell ref="H42:I42"/>
    <mergeCell ref="P42:R42"/>
    <mergeCell ref="H43:I43"/>
    <mergeCell ref="H41:I41"/>
    <mergeCell ref="J41:J42"/>
    <mergeCell ref="J43:J44"/>
    <mergeCell ref="K43:K44"/>
    <mergeCell ref="L43:L44"/>
    <mergeCell ref="M43:O44"/>
    <mergeCell ref="H44:I44"/>
    <mergeCell ref="B45:B46"/>
    <mergeCell ref="C45:C46"/>
    <mergeCell ref="D45:E46"/>
    <mergeCell ref="B47:B48"/>
    <mergeCell ref="C47:C48"/>
    <mergeCell ref="D47:E48"/>
    <mergeCell ref="F47:G48"/>
    <mergeCell ref="F45:G46"/>
    <mergeCell ref="B41:B42"/>
    <mergeCell ref="C41:C42"/>
    <mergeCell ref="D41:E42"/>
    <mergeCell ref="F41:G42"/>
    <mergeCell ref="B43:B44"/>
    <mergeCell ref="C43:C44"/>
    <mergeCell ref="D43:E44"/>
    <mergeCell ref="F43:G44"/>
    <mergeCell ref="P48:R48"/>
    <mergeCell ref="M45:O46"/>
    <mergeCell ref="H46:I46"/>
    <mergeCell ref="P46:R46"/>
    <mergeCell ref="H47:I47"/>
    <mergeCell ref="H45:I45"/>
    <mergeCell ref="J45:J46"/>
    <mergeCell ref="J47:J48"/>
    <mergeCell ref="K47:K48"/>
    <mergeCell ref="L47:L48"/>
    <mergeCell ref="M47:O48"/>
    <mergeCell ref="K45:K46"/>
    <mergeCell ref="L45:L46"/>
    <mergeCell ref="H48:I48"/>
    <mergeCell ref="P50:R50"/>
    <mergeCell ref="B51:B52"/>
    <mergeCell ref="C51:C52"/>
    <mergeCell ref="D51:E52"/>
    <mergeCell ref="F51:G52"/>
    <mergeCell ref="H51:I51"/>
    <mergeCell ref="B49:B50"/>
    <mergeCell ref="C49:C50"/>
    <mergeCell ref="D49:E50"/>
    <mergeCell ref="F49:G50"/>
    <mergeCell ref="K49:K50"/>
    <mergeCell ref="L49:L50"/>
    <mergeCell ref="M49:O50"/>
    <mergeCell ref="H50:I50"/>
    <mergeCell ref="H49:I49"/>
    <mergeCell ref="J49:J50"/>
    <mergeCell ref="L51:L52"/>
    <mergeCell ref="M51:O52"/>
    <mergeCell ref="H52:I52"/>
    <mergeCell ref="H53:I53"/>
    <mergeCell ref="J53:J54"/>
    <mergeCell ref="P54:R54"/>
    <mergeCell ref="P52:R52"/>
    <mergeCell ref="J51:J52"/>
    <mergeCell ref="K51:K52"/>
    <mergeCell ref="P59:Q59"/>
    <mergeCell ref="P60:Q60"/>
    <mergeCell ref="L53:L54"/>
    <mergeCell ref="F57:I57"/>
    <mergeCell ref="M57:N57"/>
    <mergeCell ref="A59:L60"/>
    <mergeCell ref="M59:M60"/>
    <mergeCell ref="N59:N60"/>
    <mergeCell ref="M53:O54"/>
    <mergeCell ref="H54:I54"/>
    <mergeCell ref="A56:L56"/>
    <mergeCell ref="M56:P56"/>
    <mergeCell ref="Q56:R56"/>
    <mergeCell ref="B53:B54"/>
    <mergeCell ref="C53:C54"/>
    <mergeCell ref="K53:K54"/>
    <mergeCell ref="D53:E54"/>
    <mergeCell ref="F53:G54"/>
  </mergeCells>
  <phoneticPr fontId="24"/>
  <conditionalFormatting sqref="J8:J23">
    <cfRule type="expression" dxfId="7" priority="3" stopIfTrue="1">
      <formula>K8&lt;35</formula>
    </cfRule>
  </conditionalFormatting>
  <conditionalFormatting sqref="K8:K23">
    <cfRule type="cellIs" dxfId="6" priority="4" stopIfTrue="1" operator="lessThan">
      <formula>35</formula>
    </cfRule>
  </conditionalFormatting>
  <conditionalFormatting sqref="J39:J54">
    <cfRule type="expression" dxfId="5" priority="1" stopIfTrue="1">
      <formula>K39&lt;35</formula>
    </cfRule>
  </conditionalFormatting>
  <conditionalFormatting sqref="K39:K54">
    <cfRule type="cellIs" dxfId="4" priority="2" stopIfTrue="1" operator="lessThan">
      <formula>35</formula>
    </cfRule>
  </conditionalFormatting>
  <printOptions horizontalCentered="1"/>
  <pageMargins left="0.47244094488188981" right="0.19685039370078741" top="0.37" bottom="0.23622047244094491" header="0.2" footer="0.15748031496062992"/>
  <pageSetup paperSize="9" scale="85" orientation="landscape" horizont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7"/>
  </sheetPr>
  <dimension ref="A1:T60"/>
  <sheetViews>
    <sheetView view="pageBreakPreview" topLeftCell="A34" zoomScale="80" zoomScaleNormal="100" zoomScaleSheetLayoutView="80" workbookViewId="0">
      <selection activeCell="Y15" sqref="Y15"/>
    </sheetView>
  </sheetViews>
  <sheetFormatPr defaultRowHeight="13.5" x14ac:dyDescent="0.15"/>
  <cols>
    <col min="1" max="1" width="10.25" customWidth="1"/>
    <col min="2" max="2" width="8.125" customWidth="1"/>
    <col min="3" max="3" width="4.375" customWidth="1"/>
    <col min="4" max="5" width="3.25" style="10" customWidth="1"/>
    <col min="6" max="6" width="13.25" customWidth="1"/>
    <col min="7" max="7" width="3.875" customWidth="1"/>
    <col min="8" max="8" width="9.875" customWidth="1"/>
    <col min="9" max="9" width="19.625" customWidth="1"/>
    <col min="10" max="10" width="15.75" customWidth="1"/>
    <col min="11" max="11" width="5.5" customWidth="1"/>
    <col min="12" max="12" width="3.25" customWidth="1"/>
    <col min="13" max="13" width="8.875" customWidth="1"/>
    <col min="14" max="14" width="11.375" customWidth="1"/>
    <col min="15" max="15" width="7.625" customWidth="1"/>
    <col min="16" max="16" width="5.125" customWidth="1"/>
    <col min="17" max="17" width="29.25" customWidth="1"/>
    <col min="18" max="18" width="5.375" customWidth="1"/>
    <col min="19" max="19" width="13.25" bestFit="1" customWidth="1"/>
    <col min="20" max="20" width="12.125" bestFit="1" customWidth="1"/>
  </cols>
  <sheetData>
    <row r="1" spans="1:20" ht="32.25" customHeight="1" x14ac:dyDescent="0.15">
      <c r="A1" s="9" t="s">
        <v>231</v>
      </c>
      <c r="O1" s="11"/>
      <c r="P1" s="258" t="s">
        <v>86</v>
      </c>
      <c r="Q1" s="258"/>
      <c r="R1" s="1"/>
      <c r="S1" t="s">
        <v>54</v>
      </c>
      <c r="T1" s="35">
        <f>+'H29ｴﾝﾄﾘｰ （男）'!T32</f>
        <v>43100</v>
      </c>
    </row>
    <row r="2" spans="1:20" ht="14.25" thickBot="1" x14ac:dyDescent="0.2"/>
    <row r="3" spans="1:20" ht="22.5" customHeight="1" x14ac:dyDescent="0.15">
      <c r="A3" s="129" t="s">
        <v>23</v>
      </c>
      <c r="B3" s="131"/>
      <c r="C3" s="132"/>
      <c r="D3" s="135" t="s">
        <v>22</v>
      </c>
      <c r="E3" s="136"/>
      <c r="F3" s="147"/>
      <c r="G3" s="148"/>
      <c r="H3" s="151" t="s">
        <v>24</v>
      </c>
      <c r="I3" s="12" t="s">
        <v>73</v>
      </c>
      <c r="J3" s="153"/>
      <c r="K3" s="153"/>
      <c r="L3" s="153"/>
      <c r="M3" s="154"/>
      <c r="N3" s="171" t="s">
        <v>20</v>
      </c>
      <c r="O3" s="173"/>
      <c r="P3" s="198"/>
      <c r="Q3" s="199"/>
      <c r="R3" s="200"/>
    </row>
    <row r="4" spans="1:20" ht="22.5" customHeight="1" thickBot="1" x14ac:dyDescent="0.2">
      <c r="A4" s="130"/>
      <c r="B4" s="133"/>
      <c r="C4" s="134"/>
      <c r="D4" s="137"/>
      <c r="E4" s="138"/>
      <c r="F4" s="149"/>
      <c r="G4" s="150"/>
      <c r="H4" s="152"/>
      <c r="I4" s="201"/>
      <c r="J4" s="202"/>
      <c r="K4" s="202"/>
      <c r="L4" s="202"/>
      <c r="M4" s="203"/>
      <c r="N4" s="204" t="s">
        <v>62</v>
      </c>
      <c r="O4" s="205"/>
      <c r="P4" s="206"/>
      <c r="Q4" s="207"/>
      <c r="R4" s="208"/>
    </row>
    <row r="5" spans="1:20" ht="14.25" thickBot="1" x14ac:dyDescent="0.2"/>
    <row r="6" spans="1:20" ht="15" customHeight="1" x14ac:dyDescent="0.15">
      <c r="A6" s="129" t="s">
        <v>26</v>
      </c>
      <c r="B6" s="162" t="s">
        <v>1</v>
      </c>
      <c r="C6" s="163"/>
      <c r="D6" s="166" t="s">
        <v>2</v>
      </c>
      <c r="E6" s="167"/>
      <c r="F6" s="170" t="s">
        <v>8</v>
      </c>
      <c r="G6" s="163"/>
      <c r="H6" s="217" t="s">
        <v>81</v>
      </c>
      <c r="I6" s="218"/>
      <c r="J6" s="155" t="s">
        <v>205</v>
      </c>
      <c r="K6" s="156"/>
      <c r="L6" s="157"/>
      <c r="M6" s="171" t="s">
        <v>7</v>
      </c>
      <c r="N6" s="172"/>
      <c r="O6" s="173"/>
      <c r="P6" s="209" t="s">
        <v>69</v>
      </c>
      <c r="Q6" s="210"/>
      <c r="R6" s="211"/>
    </row>
    <row r="7" spans="1:20" ht="26.25" customHeight="1" x14ac:dyDescent="0.15">
      <c r="A7" s="161"/>
      <c r="B7" s="164"/>
      <c r="C7" s="165"/>
      <c r="D7" s="168"/>
      <c r="E7" s="169"/>
      <c r="F7" s="164"/>
      <c r="G7" s="165"/>
      <c r="H7" s="212" t="s">
        <v>70</v>
      </c>
      <c r="I7" s="213"/>
      <c r="J7" s="158"/>
      <c r="K7" s="159"/>
      <c r="L7" s="160"/>
      <c r="M7" s="174"/>
      <c r="N7" s="175"/>
      <c r="O7" s="176"/>
      <c r="P7" s="214" t="s">
        <v>19</v>
      </c>
      <c r="Q7" s="215"/>
      <c r="R7" s="216"/>
    </row>
    <row r="8" spans="1:20" ht="24" customHeight="1" x14ac:dyDescent="0.15">
      <c r="A8" s="44" t="str">
        <f>IF(J8="","","W"&amp;VLOOKUP(S8,_cat2,3,FALSE))</f>
        <v/>
      </c>
      <c r="B8" s="227"/>
      <c r="C8" s="141" t="s">
        <v>13</v>
      </c>
      <c r="D8" s="143" t="s">
        <v>25</v>
      </c>
      <c r="E8" s="144"/>
      <c r="F8" s="219"/>
      <c r="G8" s="189"/>
      <c r="H8" s="177"/>
      <c r="I8" s="178"/>
      <c r="J8" s="179"/>
      <c r="K8" s="260" t="str">
        <f>IF(J8="","",DATEDIF(J8,$T$1,"y"))</f>
        <v/>
      </c>
      <c r="L8" s="144" t="s">
        <v>12</v>
      </c>
      <c r="M8" s="219"/>
      <c r="N8" s="188"/>
      <c r="O8" s="189"/>
      <c r="P8" s="2" t="s">
        <v>82</v>
      </c>
      <c r="Q8" s="42"/>
      <c r="R8" s="3"/>
      <c r="S8">
        <f>YEAR(J8)</f>
        <v>1900</v>
      </c>
    </row>
    <row r="9" spans="1:20" ht="29.25" customHeight="1" x14ac:dyDescent="0.15">
      <c r="A9" s="45" t="str">
        <f>IF(J8="","",VLOOKUP(S8,_cat2,4,FALSE))</f>
        <v/>
      </c>
      <c r="B9" s="140"/>
      <c r="C9" s="142" t="s">
        <v>3</v>
      </c>
      <c r="D9" s="145"/>
      <c r="E9" s="146"/>
      <c r="F9" s="190"/>
      <c r="G9" s="192"/>
      <c r="H9" s="193"/>
      <c r="I9" s="194"/>
      <c r="J9" s="180"/>
      <c r="K9" s="261" t="e">
        <f t="shared" ref="K9:K23" si="0">IF(C9="","",DATEDIF(C9,$AC$2,"y"))</f>
        <v>#VALUE!</v>
      </c>
      <c r="L9" s="146"/>
      <c r="M9" s="190"/>
      <c r="N9" s="191"/>
      <c r="O9" s="192"/>
      <c r="P9" s="195"/>
      <c r="Q9" s="196"/>
      <c r="R9" s="197"/>
    </row>
    <row r="10" spans="1:20" ht="24" customHeight="1" x14ac:dyDescent="0.15">
      <c r="A10" s="44" t="str">
        <f>IF(J10="","","W"&amp;VLOOKUP(S10,_cat2,3,FALSE))</f>
        <v/>
      </c>
      <c r="B10" s="139"/>
      <c r="C10" s="141" t="s">
        <v>13</v>
      </c>
      <c r="D10" s="143" t="s">
        <v>25</v>
      </c>
      <c r="E10" s="144"/>
      <c r="F10" s="219"/>
      <c r="G10" s="189"/>
      <c r="H10" s="177"/>
      <c r="I10" s="178"/>
      <c r="J10" s="179"/>
      <c r="K10" s="260" t="str">
        <f>IF(J10="","",DATEDIF(J10,$T$1,"y"))</f>
        <v/>
      </c>
      <c r="L10" s="144" t="s">
        <v>12</v>
      </c>
      <c r="M10" s="220"/>
      <c r="N10" s="221"/>
      <c r="O10" s="222"/>
      <c r="P10" s="2" t="s">
        <v>83</v>
      </c>
      <c r="Q10" s="42"/>
      <c r="R10" s="3"/>
      <c r="S10">
        <f t="shared" ref="S10:S22" si="1">YEAR(J10)</f>
        <v>1900</v>
      </c>
    </row>
    <row r="11" spans="1:20" ht="29.25" customHeight="1" x14ac:dyDescent="0.15">
      <c r="A11" s="45" t="str">
        <f>IF(J10="","",VLOOKUP(S10,_cat2,4,FALSE))</f>
        <v/>
      </c>
      <c r="B11" s="140"/>
      <c r="C11" s="142" t="s">
        <v>3</v>
      </c>
      <c r="D11" s="145"/>
      <c r="E11" s="146"/>
      <c r="F11" s="190"/>
      <c r="G11" s="192"/>
      <c r="H11" s="193"/>
      <c r="I11" s="194"/>
      <c r="J11" s="180"/>
      <c r="K11" s="261" t="e">
        <f t="shared" si="0"/>
        <v>#VALUE!</v>
      </c>
      <c r="L11" s="146"/>
      <c r="M11" s="223"/>
      <c r="N11" s="224"/>
      <c r="O11" s="225"/>
      <c r="P11" s="195"/>
      <c r="Q11" s="196"/>
      <c r="R11" s="197"/>
    </row>
    <row r="12" spans="1:20" ht="24" customHeight="1" x14ac:dyDescent="0.15">
      <c r="A12" s="44" t="str">
        <f>IF(J12="","","W"&amp;VLOOKUP(S12,_cat2,3,FALSE))</f>
        <v/>
      </c>
      <c r="B12" s="139"/>
      <c r="C12" s="141" t="s">
        <v>13</v>
      </c>
      <c r="D12" s="143" t="s">
        <v>25</v>
      </c>
      <c r="E12" s="144"/>
      <c r="F12" s="219"/>
      <c r="G12" s="189"/>
      <c r="H12" s="177"/>
      <c r="I12" s="178"/>
      <c r="J12" s="179"/>
      <c r="K12" s="260" t="str">
        <f>IF(J12="","",DATEDIF(J12,$T$1,"y"))</f>
        <v/>
      </c>
      <c r="L12" s="144" t="s">
        <v>12</v>
      </c>
      <c r="M12" s="220"/>
      <c r="N12" s="221"/>
      <c r="O12" s="222"/>
      <c r="P12" s="2" t="s">
        <v>84</v>
      </c>
      <c r="Q12" s="42"/>
      <c r="R12" s="3"/>
      <c r="S12">
        <f t="shared" si="1"/>
        <v>1900</v>
      </c>
    </row>
    <row r="13" spans="1:20" ht="29.25" customHeight="1" x14ac:dyDescent="0.15">
      <c r="A13" s="45" t="str">
        <f>IF(J12="","",VLOOKUP(S12,_cat2,4,FALSE))</f>
        <v/>
      </c>
      <c r="B13" s="140"/>
      <c r="C13" s="142" t="s">
        <v>3</v>
      </c>
      <c r="D13" s="145"/>
      <c r="E13" s="146"/>
      <c r="F13" s="190"/>
      <c r="G13" s="192"/>
      <c r="H13" s="193"/>
      <c r="I13" s="194"/>
      <c r="J13" s="180"/>
      <c r="K13" s="261" t="e">
        <f t="shared" si="0"/>
        <v>#VALUE!</v>
      </c>
      <c r="L13" s="146"/>
      <c r="M13" s="223"/>
      <c r="N13" s="224"/>
      <c r="O13" s="225"/>
      <c r="P13" s="195"/>
      <c r="Q13" s="196"/>
      <c r="R13" s="197"/>
    </row>
    <row r="14" spans="1:20" ht="24" customHeight="1" x14ac:dyDescent="0.15">
      <c r="A14" s="44" t="str">
        <f>IF(J14="","","W"&amp;VLOOKUP(S14,_cat2,3,FALSE))</f>
        <v/>
      </c>
      <c r="B14" s="139"/>
      <c r="C14" s="141" t="s">
        <v>13</v>
      </c>
      <c r="D14" s="143" t="s">
        <v>25</v>
      </c>
      <c r="E14" s="144"/>
      <c r="F14" s="219"/>
      <c r="G14" s="189"/>
      <c r="H14" s="177"/>
      <c r="I14" s="178"/>
      <c r="J14" s="179"/>
      <c r="K14" s="260" t="str">
        <f>IF(J14="","",DATEDIF(J14,$T$1,"y"))</f>
        <v/>
      </c>
      <c r="L14" s="144" t="s">
        <v>12</v>
      </c>
      <c r="M14" s="220"/>
      <c r="N14" s="221"/>
      <c r="O14" s="222"/>
      <c r="P14" s="2" t="s">
        <v>85</v>
      </c>
      <c r="Q14" s="42"/>
      <c r="R14" s="3"/>
      <c r="S14">
        <f t="shared" si="1"/>
        <v>1900</v>
      </c>
    </row>
    <row r="15" spans="1:20" ht="29.25" customHeight="1" x14ac:dyDescent="0.15">
      <c r="A15" s="45" t="str">
        <f>IF(J14="","",VLOOKUP(S14,_cat2,4,FALSE))</f>
        <v/>
      </c>
      <c r="B15" s="140"/>
      <c r="C15" s="142" t="s">
        <v>3</v>
      </c>
      <c r="D15" s="145"/>
      <c r="E15" s="146"/>
      <c r="F15" s="190"/>
      <c r="G15" s="192"/>
      <c r="H15" s="193"/>
      <c r="I15" s="194"/>
      <c r="J15" s="180"/>
      <c r="K15" s="261" t="e">
        <f t="shared" si="0"/>
        <v>#VALUE!</v>
      </c>
      <c r="L15" s="146"/>
      <c r="M15" s="223"/>
      <c r="N15" s="224"/>
      <c r="O15" s="225"/>
      <c r="P15" s="195"/>
      <c r="Q15" s="196"/>
      <c r="R15" s="197"/>
    </row>
    <row r="16" spans="1:20" ht="24" customHeight="1" x14ac:dyDescent="0.15">
      <c r="A16" s="44" t="str">
        <f>IF(J16="","","W"&amp;VLOOKUP(S16,_cat2,3,FALSE))</f>
        <v/>
      </c>
      <c r="B16" s="139"/>
      <c r="C16" s="141" t="s">
        <v>13</v>
      </c>
      <c r="D16" s="143" t="s">
        <v>25</v>
      </c>
      <c r="E16" s="144"/>
      <c r="F16" s="219"/>
      <c r="G16" s="189"/>
      <c r="H16" s="177"/>
      <c r="I16" s="178"/>
      <c r="J16" s="179"/>
      <c r="K16" s="260" t="str">
        <f>IF(J16="","",DATEDIF(J16,$T$1,"y"))</f>
        <v/>
      </c>
      <c r="L16" s="144" t="s">
        <v>12</v>
      </c>
      <c r="M16" s="220"/>
      <c r="N16" s="221"/>
      <c r="O16" s="222"/>
      <c r="P16" s="2" t="s">
        <v>78</v>
      </c>
      <c r="Q16" s="42"/>
      <c r="R16" s="3"/>
      <c r="S16">
        <f t="shared" si="1"/>
        <v>1900</v>
      </c>
    </row>
    <row r="17" spans="1:20" ht="29.25" customHeight="1" x14ac:dyDescent="0.15">
      <c r="A17" s="45" t="str">
        <f>IF(J16="","",VLOOKUP(S16,_cat2,4,FALSE))</f>
        <v/>
      </c>
      <c r="B17" s="140"/>
      <c r="C17" s="142" t="s">
        <v>3</v>
      </c>
      <c r="D17" s="145"/>
      <c r="E17" s="146"/>
      <c r="F17" s="190"/>
      <c r="G17" s="192"/>
      <c r="H17" s="193"/>
      <c r="I17" s="194"/>
      <c r="J17" s="180"/>
      <c r="K17" s="261" t="e">
        <f t="shared" si="0"/>
        <v>#VALUE!</v>
      </c>
      <c r="L17" s="146"/>
      <c r="M17" s="223"/>
      <c r="N17" s="224"/>
      <c r="O17" s="225"/>
      <c r="P17" s="195"/>
      <c r="Q17" s="196"/>
      <c r="R17" s="197"/>
    </row>
    <row r="18" spans="1:20" ht="24" customHeight="1" x14ac:dyDescent="0.15">
      <c r="A18" s="44" t="str">
        <f>IF(J18="","","W"&amp;VLOOKUP(S18,_cat2,3,FALSE))</f>
        <v/>
      </c>
      <c r="B18" s="139"/>
      <c r="C18" s="141" t="s">
        <v>13</v>
      </c>
      <c r="D18" s="143" t="s">
        <v>25</v>
      </c>
      <c r="E18" s="144"/>
      <c r="F18" s="219"/>
      <c r="G18" s="189"/>
      <c r="H18" s="177"/>
      <c r="I18" s="178"/>
      <c r="J18" s="179"/>
      <c r="K18" s="260" t="str">
        <f>IF(J18="","",DATEDIF(J18,$T$1,"y"))</f>
        <v/>
      </c>
      <c r="L18" s="144" t="s">
        <v>12</v>
      </c>
      <c r="M18" s="220"/>
      <c r="N18" s="221"/>
      <c r="O18" s="222"/>
      <c r="P18" s="2" t="s">
        <v>78</v>
      </c>
      <c r="Q18" s="42"/>
      <c r="R18" s="3"/>
      <c r="S18">
        <f t="shared" si="1"/>
        <v>1900</v>
      </c>
    </row>
    <row r="19" spans="1:20" ht="29.25" customHeight="1" x14ac:dyDescent="0.15">
      <c r="A19" s="45" t="str">
        <f>IF(J18="","",VLOOKUP(S18,_cat2,4,FALSE))</f>
        <v/>
      </c>
      <c r="B19" s="140"/>
      <c r="C19" s="142" t="s">
        <v>3</v>
      </c>
      <c r="D19" s="145"/>
      <c r="E19" s="146"/>
      <c r="F19" s="190"/>
      <c r="G19" s="192"/>
      <c r="H19" s="193"/>
      <c r="I19" s="194"/>
      <c r="J19" s="180"/>
      <c r="K19" s="261" t="e">
        <f t="shared" si="0"/>
        <v>#VALUE!</v>
      </c>
      <c r="L19" s="146"/>
      <c r="M19" s="223"/>
      <c r="N19" s="224"/>
      <c r="O19" s="225"/>
      <c r="P19" s="195"/>
      <c r="Q19" s="196"/>
      <c r="R19" s="197"/>
    </row>
    <row r="20" spans="1:20" ht="24" customHeight="1" x14ac:dyDescent="0.15">
      <c r="A20" s="44" t="str">
        <f>IF(J20="","","W"&amp;VLOOKUP(S20,_cat2,3,FALSE))</f>
        <v/>
      </c>
      <c r="B20" s="139"/>
      <c r="C20" s="141" t="s">
        <v>13</v>
      </c>
      <c r="D20" s="143" t="s">
        <v>25</v>
      </c>
      <c r="E20" s="144"/>
      <c r="F20" s="219"/>
      <c r="G20" s="189"/>
      <c r="H20" s="177"/>
      <c r="I20" s="178"/>
      <c r="J20" s="179"/>
      <c r="K20" s="260" t="str">
        <f>IF(J20="","",DATEDIF(J20,$T$1,"y"))</f>
        <v/>
      </c>
      <c r="L20" s="144" t="s">
        <v>12</v>
      </c>
      <c r="M20" s="220"/>
      <c r="N20" s="221"/>
      <c r="O20" s="222"/>
      <c r="P20" s="2" t="s">
        <v>79</v>
      </c>
      <c r="Q20" s="42"/>
      <c r="R20" s="3"/>
      <c r="S20">
        <f t="shared" si="1"/>
        <v>1900</v>
      </c>
    </row>
    <row r="21" spans="1:20" ht="29.25" customHeight="1" x14ac:dyDescent="0.15">
      <c r="A21" s="45" t="str">
        <f>IF(J20="","",VLOOKUP(S20,_cat2,4,FALSE))</f>
        <v/>
      </c>
      <c r="B21" s="140"/>
      <c r="C21" s="142" t="s">
        <v>3</v>
      </c>
      <c r="D21" s="145"/>
      <c r="E21" s="146"/>
      <c r="F21" s="190"/>
      <c r="G21" s="192"/>
      <c r="H21" s="193"/>
      <c r="I21" s="194"/>
      <c r="J21" s="180"/>
      <c r="K21" s="261" t="e">
        <f t="shared" si="0"/>
        <v>#VALUE!</v>
      </c>
      <c r="L21" s="146"/>
      <c r="M21" s="223"/>
      <c r="N21" s="224"/>
      <c r="O21" s="225"/>
      <c r="P21" s="195"/>
      <c r="Q21" s="196"/>
      <c r="R21" s="197"/>
    </row>
    <row r="22" spans="1:20" ht="24" customHeight="1" x14ac:dyDescent="0.15">
      <c r="A22" s="44" t="str">
        <f>IF(J22="","","W"&amp;VLOOKUP(S22,_cat2,3,FALSE))</f>
        <v/>
      </c>
      <c r="B22" s="139"/>
      <c r="C22" s="141" t="s">
        <v>13</v>
      </c>
      <c r="D22" s="143" t="s">
        <v>25</v>
      </c>
      <c r="E22" s="144"/>
      <c r="F22" s="219"/>
      <c r="G22" s="189"/>
      <c r="H22" s="177"/>
      <c r="I22" s="178"/>
      <c r="J22" s="179"/>
      <c r="K22" s="260" t="str">
        <f>IF(J22="","",DATEDIF(J22,$T$1,"y"))</f>
        <v/>
      </c>
      <c r="L22" s="144" t="s">
        <v>12</v>
      </c>
      <c r="M22" s="220"/>
      <c r="N22" s="221"/>
      <c r="O22" s="222"/>
      <c r="P22" s="2" t="s">
        <v>78</v>
      </c>
      <c r="Q22" s="41"/>
      <c r="R22" s="3"/>
      <c r="S22">
        <f t="shared" si="1"/>
        <v>1900</v>
      </c>
    </row>
    <row r="23" spans="1:20" ht="29.25" customHeight="1" thickBot="1" x14ac:dyDescent="0.2">
      <c r="A23" s="46" t="str">
        <f>IF(J22="","",VLOOKUP(S22,_cat2,4,FALSE))</f>
        <v/>
      </c>
      <c r="B23" s="252"/>
      <c r="C23" s="253" t="s">
        <v>3</v>
      </c>
      <c r="D23" s="254"/>
      <c r="E23" s="234"/>
      <c r="F23" s="255"/>
      <c r="G23" s="256"/>
      <c r="H23" s="229"/>
      <c r="I23" s="230"/>
      <c r="J23" s="257"/>
      <c r="K23" s="262" t="e">
        <f t="shared" si="0"/>
        <v>#VALUE!</v>
      </c>
      <c r="L23" s="234"/>
      <c r="M23" s="133"/>
      <c r="N23" s="235"/>
      <c r="O23" s="134"/>
      <c r="P23" s="201"/>
      <c r="Q23" s="202"/>
      <c r="R23" s="231"/>
    </row>
    <row r="24" spans="1:20" ht="14.25" thickBot="1" x14ac:dyDescent="0.2"/>
    <row r="25" spans="1:20" ht="31.5" customHeight="1" x14ac:dyDescent="0.15">
      <c r="A25" s="245" t="s">
        <v>4</v>
      </c>
      <c r="B25" s="245"/>
      <c r="C25" s="245"/>
      <c r="D25" s="245"/>
      <c r="E25" s="245"/>
      <c r="F25" s="245"/>
      <c r="G25" s="245"/>
      <c r="H25" s="245"/>
      <c r="I25" s="245"/>
      <c r="J25" s="245"/>
      <c r="K25" s="245"/>
      <c r="L25" s="246"/>
      <c r="M25" s="247" t="s">
        <v>5</v>
      </c>
      <c r="N25" s="248"/>
      <c r="O25" s="248"/>
      <c r="P25" s="249"/>
      <c r="Q25" s="250"/>
      <c r="R25" s="251"/>
    </row>
    <row r="26" spans="1:20" ht="30.75" customHeight="1" thickBot="1" x14ac:dyDescent="0.2">
      <c r="F26" s="236" t="s">
        <v>206</v>
      </c>
      <c r="G26" s="236"/>
      <c r="H26" s="236"/>
      <c r="I26" s="236"/>
      <c r="M26" s="237" t="s">
        <v>56</v>
      </c>
      <c r="N26" s="238"/>
      <c r="O26" s="47">
        <f>COUNT(J8:J23)</f>
        <v>0</v>
      </c>
      <c r="P26" s="13" t="s">
        <v>55</v>
      </c>
      <c r="Q26" s="48">
        <f>IF(J39="",IF(O26="","",10000*O26),"次ページへ")</f>
        <v>0</v>
      </c>
      <c r="R26" s="4" t="s">
        <v>6</v>
      </c>
    </row>
    <row r="27" spans="1:20" ht="8.25" customHeight="1" thickBot="1" x14ac:dyDescent="0.2"/>
    <row r="28" spans="1:20" ht="24.75" customHeight="1" x14ac:dyDescent="0.15">
      <c r="A28" s="239" t="s">
        <v>245</v>
      </c>
      <c r="B28" s="239"/>
      <c r="C28" s="239"/>
      <c r="D28" s="239"/>
      <c r="E28" s="239"/>
      <c r="F28" s="239"/>
      <c r="G28" s="239"/>
      <c r="H28" s="239"/>
      <c r="I28" s="239"/>
      <c r="J28" s="239"/>
      <c r="K28" s="239"/>
      <c r="L28" s="240"/>
      <c r="M28" s="241" t="s">
        <v>15</v>
      </c>
      <c r="N28" s="243"/>
      <c r="O28" s="5"/>
      <c r="P28" s="232" t="s">
        <v>16</v>
      </c>
      <c r="Q28" s="232"/>
      <c r="R28" s="6"/>
    </row>
    <row r="29" spans="1:20" ht="24.75" customHeight="1" thickBot="1" x14ac:dyDescent="0.2">
      <c r="A29" s="239"/>
      <c r="B29" s="239"/>
      <c r="C29" s="239"/>
      <c r="D29" s="239"/>
      <c r="E29" s="239"/>
      <c r="F29" s="239"/>
      <c r="G29" s="239"/>
      <c r="H29" s="239"/>
      <c r="I29" s="239"/>
      <c r="J29" s="239"/>
      <c r="K29" s="239"/>
      <c r="L29" s="240"/>
      <c r="M29" s="242"/>
      <c r="N29" s="244"/>
      <c r="O29" s="7" t="s">
        <v>17</v>
      </c>
      <c r="P29" s="233"/>
      <c r="Q29" s="233"/>
      <c r="R29" s="8" t="s">
        <v>14</v>
      </c>
    </row>
    <row r="32" spans="1:20" ht="32.25" customHeight="1" x14ac:dyDescent="0.15">
      <c r="A32" s="9" t="str">
        <f>+A1</f>
        <v>平成29年度第35回全日本マスターズウエイトリフティング競技選手権大会　参加申込書（女）　</v>
      </c>
      <c r="O32" s="11"/>
      <c r="P32" s="258" t="s">
        <v>87</v>
      </c>
      <c r="Q32" s="259" t="s">
        <v>57</v>
      </c>
      <c r="R32" s="1"/>
      <c r="S32" t="s">
        <v>54</v>
      </c>
      <c r="T32" s="35">
        <f>+T1</f>
        <v>43100</v>
      </c>
    </row>
    <row r="33" spans="1:19" ht="14.25" thickBot="1" x14ac:dyDescent="0.2"/>
    <row r="34" spans="1:19" ht="22.5" customHeight="1" x14ac:dyDescent="0.15">
      <c r="A34" s="129" t="s">
        <v>23</v>
      </c>
      <c r="B34" s="131"/>
      <c r="C34" s="132"/>
      <c r="D34" s="135" t="s">
        <v>22</v>
      </c>
      <c r="E34" s="136"/>
      <c r="F34" s="147"/>
      <c r="G34" s="148"/>
      <c r="H34" s="151" t="s">
        <v>24</v>
      </c>
      <c r="I34" s="12" t="s">
        <v>73</v>
      </c>
      <c r="J34" s="153"/>
      <c r="K34" s="153"/>
      <c r="L34" s="153"/>
      <c r="M34" s="154"/>
      <c r="N34" s="171" t="s">
        <v>20</v>
      </c>
      <c r="O34" s="173"/>
      <c r="P34" s="198"/>
      <c r="Q34" s="199"/>
      <c r="R34" s="200"/>
    </row>
    <row r="35" spans="1:19" ht="22.5" customHeight="1" thickBot="1" x14ac:dyDescent="0.2">
      <c r="A35" s="130"/>
      <c r="B35" s="133"/>
      <c r="C35" s="134"/>
      <c r="D35" s="137"/>
      <c r="E35" s="138"/>
      <c r="F35" s="149"/>
      <c r="G35" s="150"/>
      <c r="H35" s="152"/>
      <c r="I35" s="201"/>
      <c r="J35" s="202"/>
      <c r="K35" s="202"/>
      <c r="L35" s="202"/>
      <c r="M35" s="203"/>
      <c r="N35" s="204" t="s">
        <v>21</v>
      </c>
      <c r="O35" s="205"/>
      <c r="P35" s="206"/>
      <c r="Q35" s="207"/>
      <c r="R35" s="208"/>
    </row>
    <row r="36" spans="1:19" ht="14.25" thickBot="1" x14ac:dyDescent="0.2"/>
    <row r="37" spans="1:19" ht="15" customHeight="1" x14ac:dyDescent="0.15">
      <c r="A37" s="129" t="s">
        <v>26</v>
      </c>
      <c r="B37" s="162" t="s">
        <v>1</v>
      </c>
      <c r="C37" s="163"/>
      <c r="D37" s="166" t="s">
        <v>2</v>
      </c>
      <c r="E37" s="167"/>
      <c r="F37" s="170" t="s">
        <v>8</v>
      </c>
      <c r="G37" s="163"/>
      <c r="H37" s="217" t="s">
        <v>75</v>
      </c>
      <c r="I37" s="218"/>
      <c r="J37" s="155" t="s">
        <v>205</v>
      </c>
      <c r="K37" s="156"/>
      <c r="L37" s="157"/>
      <c r="M37" s="171" t="s">
        <v>7</v>
      </c>
      <c r="N37" s="172"/>
      <c r="O37" s="173"/>
      <c r="P37" s="209" t="s">
        <v>76</v>
      </c>
      <c r="Q37" s="210"/>
      <c r="R37" s="211"/>
    </row>
    <row r="38" spans="1:19" ht="26.25" customHeight="1" x14ac:dyDescent="0.15">
      <c r="A38" s="161"/>
      <c r="B38" s="164"/>
      <c r="C38" s="165"/>
      <c r="D38" s="168"/>
      <c r="E38" s="169"/>
      <c r="F38" s="164"/>
      <c r="G38" s="165"/>
      <c r="H38" s="212" t="s">
        <v>77</v>
      </c>
      <c r="I38" s="213"/>
      <c r="J38" s="158"/>
      <c r="K38" s="159"/>
      <c r="L38" s="160"/>
      <c r="M38" s="174"/>
      <c r="N38" s="175"/>
      <c r="O38" s="176"/>
      <c r="P38" s="214" t="s">
        <v>19</v>
      </c>
      <c r="Q38" s="215"/>
      <c r="R38" s="216"/>
    </row>
    <row r="39" spans="1:19" ht="24" customHeight="1" x14ac:dyDescent="0.15">
      <c r="A39" s="44" t="str">
        <f>IF(J39="","","W"&amp;VLOOKUP(S39,_cat2,3,FALSE))</f>
        <v/>
      </c>
      <c r="B39" s="139"/>
      <c r="C39" s="141" t="s">
        <v>13</v>
      </c>
      <c r="D39" s="143" t="s">
        <v>25</v>
      </c>
      <c r="E39" s="144"/>
      <c r="F39" s="219"/>
      <c r="G39" s="189"/>
      <c r="H39" s="177"/>
      <c r="I39" s="178"/>
      <c r="J39" s="179"/>
      <c r="K39" s="260" t="str">
        <f>IF(J39="","",DATEDIF(J39,$T$1,"y"))</f>
        <v/>
      </c>
      <c r="L39" s="144" t="s">
        <v>12</v>
      </c>
      <c r="M39" s="219"/>
      <c r="N39" s="188"/>
      <c r="O39" s="189"/>
      <c r="P39" s="2" t="s">
        <v>78</v>
      </c>
      <c r="Q39" s="42"/>
      <c r="R39" s="3"/>
      <c r="S39">
        <f>YEAR(J39)</f>
        <v>1900</v>
      </c>
    </row>
    <row r="40" spans="1:19" ht="29.25" customHeight="1" x14ac:dyDescent="0.15">
      <c r="A40" s="45" t="str">
        <f>IF(J39="","",VLOOKUP(S39,_cat2,4,FALSE))</f>
        <v/>
      </c>
      <c r="B40" s="140"/>
      <c r="C40" s="142" t="s">
        <v>3</v>
      </c>
      <c r="D40" s="145"/>
      <c r="E40" s="146"/>
      <c r="F40" s="190"/>
      <c r="G40" s="192"/>
      <c r="H40" s="193"/>
      <c r="I40" s="194"/>
      <c r="J40" s="180"/>
      <c r="K40" s="261" t="e">
        <f>IF(C40="","",DATEDIF(C40,$AC$2,"y"))</f>
        <v>#VALUE!</v>
      </c>
      <c r="L40" s="146"/>
      <c r="M40" s="190"/>
      <c r="N40" s="191"/>
      <c r="O40" s="192"/>
      <c r="P40" s="195"/>
      <c r="Q40" s="196"/>
      <c r="R40" s="197"/>
    </row>
    <row r="41" spans="1:19" ht="24" customHeight="1" x14ac:dyDescent="0.15">
      <c r="A41" s="44" t="str">
        <f>IF(J41="","","W"&amp;VLOOKUP(S41,_cat2,3,FALSE))</f>
        <v/>
      </c>
      <c r="B41" s="139"/>
      <c r="C41" s="141" t="s">
        <v>13</v>
      </c>
      <c r="D41" s="143" t="s">
        <v>25</v>
      </c>
      <c r="E41" s="144"/>
      <c r="F41" s="219"/>
      <c r="G41" s="189"/>
      <c r="H41" s="177"/>
      <c r="I41" s="178"/>
      <c r="J41" s="179"/>
      <c r="K41" s="260" t="str">
        <f>IF(J41="","",DATEDIF(J41,$T$1,"y"))</f>
        <v/>
      </c>
      <c r="L41" s="144" t="s">
        <v>12</v>
      </c>
      <c r="M41" s="220"/>
      <c r="N41" s="221"/>
      <c r="O41" s="222"/>
      <c r="P41" s="2" t="s">
        <v>80</v>
      </c>
      <c r="Q41" s="42"/>
      <c r="R41" s="3"/>
      <c r="S41">
        <f>YEAR(J41)</f>
        <v>1900</v>
      </c>
    </row>
    <row r="42" spans="1:19" ht="29.25" customHeight="1" x14ac:dyDescent="0.15">
      <c r="A42" s="45" t="str">
        <f>IF(J41="","",VLOOKUP(S41,_cat2,4,FALSE))</f>
        <v/>
      </c>
      <c r="B42" s="140"/>
      <c r="C42" s="142" t="s">
        <v>3</v>
      </c>
      <c r="D42" s="145"/>
      <c r="E42" s="146"/>
      <c r="F42" s="190"/>
      <c r="G42" s="192"/>
      <c r="H42" s="193"/>
      <c r="I42" s="194"/>
      <c r="J42" s="180"/>
      <c r="K42" s="261" t="e">
        <f>IF(C42="","",DATEDIF(C42,$AC$2,"y"))</f>
        <v>#VALUE!</v>
      </c>
      <c r="L42" s="146"/>
      <c r="M42" s="223"/>
      <c r="N42" s="224"/>
      <c r="O42" s="225"/>
      <c r="P42" s="195"/>
      <c r="Q42" s="196"/>
      <c r="R42" s="197"/>
    </row>
    <row r="43" spans="1:19" ht="24" customHeight="1" x14ac:dyDescent="0.15">
      <c r="A43" s="44" t="str">
        <f>IF(J43="","","W"&amp;VLOOKUP(S43,_cat2,3,FALSE))</f>
        <v/>
      </c>
      <c r="B43" s="139"/>
      <c r="C43" s="141" t="s">
        <v>13</v>
      </c>
      <c r="D43" s="143" t="s">
        <v>25</v>
      </c>
      <c r="E43" s="144"/>
      <c r="F43" s="219"/>
      <c r="G43" s="189"/>
      <c r="H43" s="177"/>
      <c r="I43" s="178"/>
      <c r="J43" s="179"/>
      <c r="K43" s="260" t="str">
        <f>IF(J43="","",DATEDIF(J43,$T$1,"y"))</f>
        <v/>
      </c>
      <c r="L43" s="144" t="s">
        <v>12</v>
      </c>
      <c r="M43" s="220"/>
      <c r="N43" s="221"/>
      <c r="O43" s="222"/>
      <c r="P43" s="2" t="s">
        <v>80</v>
      </c>
      <c r="Q43" s="42"/>
      <c r="R43" s="3"/>
      <c r="S43">
        <f>YEAR(J43)</f>
        <v>1900</v>
      </c>
    </row>
    <row r="44" spans="1:19" ht="29.25" customHeight="1" x14ac:dyDescent="0.15">
      <c r="A44" s="45" t="str">
        <f>IF(J43="","",VLOOKUP(S43,_cat2,4,FALSE))</f>
        <v/>
      </c>
      <c r="B44" s="140"/>
      <c r="C44" s="142" t="s">
        <v>3</v>
      </c>
      <c r="D44" s="145"/>
      <c r="E44" s="146"/>
      <c r="F44" s="190"/>
      <c r="G44" s="192"/>
      <c r="H44" s="193"/>
      <c r="I44" s="194"/>
      <c r="J44" s="180"/>
      <c r="K44" s="261" t="e">
        <f>IF(C44="","",DATEDIF(C44,$AC$2,"y"))</f>
        <v>#VALUE!</v>
      </c>
      <c r="L44" s="146"/>
      <c r="M44" s="223"/>
      <c r="N44" s="224"/>
      <c r="O44" s="225"/>
      <c r="P44" s="195"/>
      <c r="Q44" s="196"/>
      <c r="R44" s="197"/>
    </row>
    <row r="45" spans="1:19" ht="24" customHeight="1" x14ac:dyDescent="0.15">
      <c r="A45" s="44" t="str">
        <f>IF(J45="","","W"&amp;VLOOKUP(S45,_cat2,3,FALSE))</f>
        <v/>
      </c>
      <c r="B45" s="139"/>
      <c r="C45" s="141" t="s">
        <v>13</v>
      </c>
      <c r="D45" s="143" t="s">
        <v>25</v>
      </c>
      <c r="E45" s="144"/>
      <c r="F45" s="219"/>
      <c r="G45" s="189"/>
      <c r="H45" s="177"/>
      <c r="I45" s="178"/>
      <c r="J45" s="179"/>
      <c r="K45" s="260" t="str">
        <f>IF(J45="","",DATEDIF(J45,$T$1,"y"))</f>
        <v/>
      </c>
      <c r="L45" s="144" t="s">
        <v>12</v>
      </c>
      <c r="M45" s="220"/>
      <c r="N45" s="221"/>
      <c r="O45" s="222"/>
      <c r="P45" s="2" t="s">
        <v>80</v>
      </c>
      <c r="Q45" s="42"/>
      <c r="R45" s="3"/>
      <c r="S45">
        <f>YEAR(J45)</f>
        <v>1900</v>
      </c>
    </row>
    <row r="46" spans="1:19" ht="29.25" customHeight="1" x14ac:dyDescent="0.15">
      <c r="A46" s="45" t="str">
        <f>IF(J45="","",VLOOKUP(S45,_cat2,4,FALSE))</f>
        <v/>
      </c>
      <c r="B46" s="140"/>
      <c r="C46" s="142" t="s">
        <v>3</v>
      </c>
      <c r="D46" s="145"/>
      <c r="E46" s="146"/>
      <c r="F46" s="190"/>
      <c r="G46" s="192"/>
      <c r="H46" s="193"/>
      <c r="I46" s="194"/>
      <c r="J46" s="180"/>
      <c r="K46" s="261" t="e">
        <f>IF(C46="","",DATEDIF(C46,$AC$2,"y"))</f>
        <v>#VALUE!</v>
      </c>
      <c r="L46" s="146"/>
      <c r="M46" s="223"/>
      <c r="N46" s="224"/>
      <c r="O46" s="225"/>
      <c r="P46" s="195"/>
      <c r="Q46" s="196"/>
      <c r="R46" s="197"/>
    </row>
    <row r="47" spans="1:19" ht="24" customHeight="1" x14ac:dyDescent="0.15">
      <c r="A47" s="44" t="str">
        <f>IF(J47="","","W"&amp;VLOOKUP(S47,_cat2,3,FALSE))</f>
        <v/>
      </c>
      <c r="B47" s="139"/>
      <c r="C47" s="141" t="s">
        <v>13</v>
      </c>
      <c r="D47" s="143" t="s">
        <v>25</v>
      </c>
      <c r="E47" s="144"/>
      <c r="F47" s="219"/>
      <c r="G47" s="189"/>
      <c r="H47" s="177"/>
      <c r="I47" s="178"/>
      <c r="J47" s="179"/>
      <c r="K47" s="260" t="str">
        <f>IF(J47="","",DATEDIF(J47,$T$1,"y"))</f>
        <v/>
      </c>
      <c r="L47" s="144" t="s">
        <v>12</v>
      </c>
      <c r="M47" s="220"/>
      <c r="N47" s="221"/>
      <c r="O47" s="222"/>
      <c r="P47" s="2" t="s">
        <v>80</v>
      </c>
      <c r="Q47" s="42"/>
      <c r="R47" s="3"/>
      <c r="S47">
        <f>YEAR(J47)</f>
        <v>1900</v>
      </c>
    </row>
    <row r="48" spans="1:19" ht="29.25" customHeight="1" x14ac:dyDescent="0.15">
      <c r="A48" s="45" t="str">
        <f>IF(J47="","",VLOOKUP(S47,_cat2,4,FALSE))</f>
        <v/>
      </c>
      <c r="B48" s="140"/>
      <c r="C48" s="142" t="s">
        <v>3</v>
      </c>
      <c r="D48" s="145"/>
      <c r="E48" s="146"/>
      <c r="F48" s="190"/>
      <c r="G48" s="192"/>
      <c r="H48" s="193"/>
      <c r="I48" s="194"/>
      <c r="J48" s="180"/>
      <c r="K48" s="261" t="e">
        <f>IF(C48="","",DATEDIF(C48,$AC$2,"y"))</f>
        <v>#VALUE!</v>
      </c>
      <c r="L48" s="146"/>
      <c r="M48" s="223"/>
      <c r="N48" s="224"/>
      <c r="O48" s="225"/>
      <c r="P48" s="195"/>
      <c r="Q48" s="196"/>
      <c r="R48" s="197"/>
    </row>
    <row r="49" spans="1:19" ht="24" customHeight="1" x14ac:dyDescent="0.15">
      <c r="A49" s="44" t="str">
        <f>IF(J49="","","W"&amp;VLOOKUP(S49,_cat2,3,FALSE))</f>
        <v/>
      </c>
      <c r="B49" s="139"/>
      <c r="C49" s="141" t="s">
        <v>13</v>
      </c>
      <c r="D49" s="143" t="s">
        <v>25</v>
      </c>
      <c r="E49" s="144"/>
      <c r="F49" s="219"/>
      <c r="G49" s="189"/>
      <c r="H49" s="177"/>
      <c r="I49" s="178"/>
      <c r="J49" s="179"/>
      <c r="K49" s="260" t="str">
        <f>IF(J49="","",DATEDIF(J49,$T$1,"y"))</f>
        <v/>
      </c>
      <c r="L49" s="144" t="s">
        <v>12</v>
      </c>
      <c r="M49" s="220"/>
      <c r="N49" s="221"/>
      <c r="O49" s="222"/>
      <c r="P49" s="2" t="s">
        <v>80</v>
      </c>
      <c r="Q49" s="42"/>
      <c r="R49" s="3"/>
      <c r="S49">
        <f>YEAR(J49)</f>
        <v>1900</v>
      </c>
    </row>
    <row r="50" spans="1:19" ht="29.25" customHeight="1" x14ac:dyDescent="0.15">
      <c r="A50" s="45" t="str">
        <f>IF(J49="","",VLOOKUP(S49,_cat2,4,FALSE))</f>
        <v/>
      </c>
      <c r="B50" s="140"/>
      <c r="C50" s="142" t="s">
        <v>3</v>
      </c>
      <c r="D50" s="145"/>
      <c r="E50" s="146"/>
      <c r="F50" s="190"/>
      <c r="G50" s="192"/>
      <c r="H50" s="193"/>
      <c r="I50" s="194"/>
      <c r="J50" s="180"/>
      <c r="K50" s="261" t="e">
        <f>IF(C50="","",DATEDIF(C50,$AC$2,"y"))</f>
        <v>#VALUE!</v>
      </c>
      <c r="L50" s="146"/>
      <c r="M50" s="223"/>
      <c r="N50" s="224"/>
      <c r="O50" s="225"/>
      <c r="P50" s="195"/>
      <c r="Q50" s="196"/>
      <c r="R50" s="197"/>
    </row>
    <row r="51" spans="1:19" ht="24" customHeight="1" x14ac:dyDescent="0.15">
      <c r="A51" s="44" t="str">
        <f>IF(J51="","","W"&amp;VLOOKUP(S51,_cat2,3,FALSE))</f>
        <v/>
      </c>
      <c r="B51" s="139"/>
      <c r="C51" s="141" t="s">
        <v>13</v>
      </c>
      <c r="D51" s="143" t="s">
        <v>25</v>
      </c>
      <c r="E51" s="144"/>
      <c r="F51" s="219"/>
      <c r="G51" s="189"/>
      <c r="H51" s="177"/>
      <c r="I51" s="178"/>
      <c r="J51" s="179"/>
      <c r="K51" s="260" t="str">
        <f>IF(J51="","",DATEDIF(J51,$T$1,"y"))</f>
        <v/>
      </c>
      <c r="L51" s="144" t="s">
        <v>12</v>
      </c>
      <c r="M51" s="220"/>
      <c r="N51" s="221"/>
      <c r="O51" s="222"/>
      <c r="P51" s="2" t="s">
        <v>80</v>
      </c>
      <c r="Q51" s="42"/>
      <c r="R51" s="3"/>
      <c r="S51">
        <f>YEAR(J51)</f>
        <v>1900</v>
      </c>
    </row>
    <row r="52" spans="1:19" ht="29.25" customHeight="1" x14ac:dyDescent="0.15">
      <c r="A52" s="45" t="str">
        <f>IF(J51="","",VLOOKUP(S51,_cat2,4,FALSE))</f>
        <v/>
      </c>
      <c r="B52" s="140"/>
      <c r="C52" s="142" t="s">
        <v>3</v>
      </c>
      <c r="D52" s="145"/>
      <c r="E52" s="146"/>
      <c r="F52" s="190"/>
      <c r="G52" s="192"/>
      <c r="H52" s="193"/>
      <c r="I52" s="194"/>
      <c r="J52" s="180"/>
      <c r="K52" s="261" t="e">
        <f>IF(C52="","",DATEDIF(C52,$AC$2,"y"))</f>
        <v>#VALUE!</v>
      </c>
      <c r="L52" s="146"/>
      <c r="M52" s="223"/>
      <c r="N52" s="224"/>
      <c r="O52" s="225"/>
      <c r="P52" s="195"/>
      <c r="Q52" s="196"/>
      <c r="R52" s="197"/>
    </row>
    <row r="53" spans="1:19" ht="24" customHeight="1" x14ac:dyDescent="0.15">
      <c r="A53" s="44" t="str">
        <f>IF(J53="","","W"&amp;VLOOKUP(S53,_cat2,3,FALSE))</f>
        <v/>
      </c>
      <c r="B53" s="139"/>
      <c r="C53" s="141" t="s">
        <v>13</v>
      </c>
      <c r="D53" s="143" t="s">
        <v>25</v>
      </c>
      <c r="E53" s="144"/>
      <c r="F53" s="219"/>
      <c r="G53" s="189"/>
      <c r="H53" s="177"/>
      <c r="I53" s="178"/>
      <c r="J53" s="179"/>
      <c r="K53" s="260" t="str">
        <f>IF(J53="","",DATEDIF(J53,$T$1,"y"))</f>
        <v/>
      </c>
      <c r="L53" s="144" t="s">
        <v>12</v>
      </c>
      <c r="M53" s="220"/>
      <c r="N53" s="221"/>
      <c r="O53" s="222"/>
      <c r="P53" s="2" t="s">
        <v>80</v>
      </c>
      <c r="Q53" s="41"/>
      <c r="R53" s="3"/>
      <c r="S53">
        <f>YEAR(J53)</f>
        <v>1900</v>
      </c>
    </row>
    <row r="54" spans="1:19" ht="29.25" customHeight="1" thickBot="1" x14ac:dyDescent="0.2">
      <c r="A54" s="46" t="str">
        <f>IF(J53="","",VLOOKUP(S53,_cat2,4,FALSE))</f>
        <v/>
      </c>
      <c r="B54" s="252"/>
      <c r="C54" s="253" t="s">
        <v>3</v>
      </c>
      <c r="D54" s="254"/>
      <c r="E54" s="234"/>
      <c r="F54" s="255"/>
      <c r="G54" s="256"/>
      <c r="H54" s="229"/>
      <c r="I54" s="230"/>
      <c r="J54" s="257"/>
      <c r="K54" s="262" t="e">
        <f>IF(C54="","",DATEDIF(C54,$AC$2,"y"))</f>
        <v>#VALUE!</v>
      </c>
      <c r="L54" s="234"/>
      <c r="M54" s="133"/>
      <c r="N54" s="235"/>
      <c r="O54" s="134"/>
      <c r="P54" s="201"/>
      <c r="Q54" s="202"/>
      <c r="R54" s="231"/>
    </row>
    <row r="55" spans="1:19" ht="14.25" thickBot="1" x14ac:dyDescent="0.2"/>
    <row r="56" spans="1:19" ht="31.5" customHeight="1" x14ac:dyDescent="0.15">
      <c r="A56" s="245" t="s">
        <v>4</v>
      </c>
      <c r="B56" s="245"/>
      <c r="C56" s="245"/>
      <c r="D56" s="245"/>
      <c r="E56" s="245"/>
      <c r="F56" s="245"/>
      <c r="G56" s="245"/>
      <c r="H56" s="245"/>
      <c r="I56" s="245"/>
      <c r="J56" s="245"/>
      <c r="K56" s="245"/>
      <c r="L56" s="246"/>
      <c r="M56" s="247" t="s">
        <v>5</v>
      </c>
      <c r="N56" s="248"/>
      <c r="O56" s="248"/>
      <c r="P56" s="249"/>
      <c r="Q56" s="250"/>
      <c r="R56" s="251"/>
    </row>
    <row r="57" spans="1:19" ht="30.75" customHeight="1" thickBot="1" x14ac:dyDescent="0.2">
      <c r="F57" s="236" t="str">
        <f>F26</f>
        <v>平成29年　　　　月　　　　日</v>
      </c>
      <c r="G57" s="236"/>
      <c r="H57" s="236"/>
      <c r="I57" s="236"/>
      <c r="M57" s="237" t="s">
        <v>56</v>
      </c>
      <c r="N57" s="238"/>
      <c r="O57" s="47" t="str">
        <f>IF(J39="","",O26+COUNT(J39:J54))</f>
        <v/>
      </c>
      <c r="P57" s="13" t="s">
        <v>55</v>
      </c>
      <c r="Q57" s="49" t="str">
        <f>IF(O57="","",10000*O57)</f>
        <v/>
      </c>
      <c r="R57" s="4" t="s">
        <v>6</v>
      </c>
    </row>
    <row r="58" spans="1:19" ht="8.25" customHeight="1" thickBot="1" x14ac:dyDescent="0.2"/>
    <row r="59" spans="1:19" ht="24.75" customHeight="1" x14ac:dyDescent="0.15">
      <c r="A59" s="239" t="s">
        <v>245</v>
      </c>
      <c r="B59" s="239"/>
      <c r="C59" s="239"/>
      <c r="D59" s="239"/>
      <c r="E59" s="239"/>
      <c r="F59" s="239"/>
      <c r="G59" s="239"/>
      <c r="H59" s="239"/>
      <c r="I59" s="239"/>
      <c r="J59" s="239"/>
      <c r="K59" s="239"/>
      <c r="L59" s="240"/>
      <c r="M59" s="241" t="s">
        <v>15</v>
      </c>
      <c r="N59" s="243"/>
      <c r="O59" s="5"/>
      <c r="P59" s="232" t="s">
        <v>16</v>
      </c>
      <c r="Q59" s="232"/>
      <c r="R59" s="6"/>
    </row>
    <row r="60" spans="1:19" ht="24.75" customHeight="1" thickBot="1" x14ac:dyDescent="0.2">
      <c r="A60" s="239"/>
      <c r="B60" s="239"/>
      <c r="C60" s="239"/>
      <c r="D60" s="239"/>
      <c r="E60" s="239"/>
      <c r="F60" s="239"/>
      <c r="G60" s="239"/>
      <c r="H60" s="239"/>
      <c r="I60" s="239"/>
      <c r="J60" s="239"/>
      <c r="K60" s="239"/>
      <c r="L60" s="240"/>
      <c r="M60" s="242"/>
      <c r="N60" s="244"/>
      <c r="O60" s="7" t="s">
        <v>17</v>
      </c>
      <c r="P60" s="233"/>
      <c r="Q60" s="233"/>
      <c r="R60" s="8" t="s">
        <v>14</v>
      </c>
    </row>
  </sheetData>
  <mergeCells count="240">
    <mergeCell ref="P4:R4"/>
    <mergeCell ref="L20:L21"/>
    <mergeCell ref="M20:O21"/>
    <mergeCell ref="B22:B23"/>
    <mergeCell ref="C22:C23"/>
    <mergeCell ref="D22:E23"/>
    <mergeCell ref="M18:O19"/>
    <mergeCell ref="H19:I19"/>
    <mergeCell ref="M16:O17"/>
    <mergeCell ref="H17:I17"/>
    <mergeCell ref="C16:C17"/>
    <mergeCell ref="D16:E17"/>
    <mergeCell ref="F16:G17"/>
    <mergeCell ref="H16:I16"/>
    <mergeCell ref="J16:J17"/>
    <mergeCell ref="K16:K17"/>
    <mergeCell ref="L16:L17"/>
    <mergeCell ref="M12:O13"/>
    <mergeCell ref="H13:I13"/>
    <mergeCell ref="B14:B15"/>
    <mergeCell ref="C14:C15"/>
    <mergeCell ref="D14:E15"/>
    <mergeCell ref="F14:G15"/>
    <mergeCell ref="H14:I14"/>
    <mergeCell ref="H18:I18"/>
    <mergeCell ref="J18:J19"/>
    <mergeCell ref="K18:K19"/>
    <mergeCell ref="L18:L19"/>
    <mergeCell ref="B18:B19"/>
    <mergeCell ref="C18:C19"/>
    <mergeCell ref="D18:E19"/>
    <mergeCell ref="F18:G19"/>
    <mergeCell ref="M14:O15"/>
    <mergeCell ref="H15:I15"/>
    <mergeCell ref="B16:B17"/>
    <mergeCell ref="M26:N26"/>
    <mergeCell ref="L22:L23"/>
    <mergeCell ref="M22:O23"/>
    <mergeCell ref="H23:I23"/>
    <mergeCell ref="P23:R23"/>
    <mergeCell ref="A25:L25"/>
    <mergeCell ref="B20:B21"/>
    <mergeCell ref="C20:C21"/>
    <mergeCell ref="D20:E21"/>
    <mergeCell ref="B12:B13"/>
    <mergeCell ref="C12:C13"/>
    <mergeCell ref="D12:E13"/>
    <mergeCell ref="F12:G13"/>
    <mergeCell ref="H12:I12"/>
    <mergeCell ref="J12:J13"/>
    <mergeCell ref="K12:K13"/>
    <mergeCell ref="L12:L13"/>
    <mergeCell ref="P28:Q28"/>
    <mergeCell ref="N28:N29"/>
    <mergeCell ref="M25:P25"/>
    <mergeCell ref="P21:R21"/>
    <mergeCell ref="F22:G23"/>
    <mergeCell ref="H22:I22"/>
    <mergeCell ref="J20:J21"/>
    <mergeCell ref="K20:K21"/>
    <mergeCell ref="J22:J23"/>
    <mergeCell ref="F20:G21"/>
    <mergeCell ref="A28:L29"/>
    <mergeCell ref="M28:M29"/>
    <mergeCell ref="K22:K23"/>
    <mergeCell ref="H20:I20"/>
    <mergeCell ref="H21:I21"/>
    <mergeCell ref="Q25:R25"/>
    <mergeCell ref="B10:B11"/>
    <mergeCell ref="C10:C11"/>
    <mergeCell ref="D10:E11"/>
    <mergeCell ref="F10:G11"/>
    <mergeCell ref="H10:I10"/>
    <mergeCell ref="J10:J11"/>
    <mergeCell ref="K10:K11"/>
    <mergeCell ref="L10:L11"/>
    <mergeCell ref="J8:J9"/>
    <mergeCell ref="K8:K9"/>
    <mergeCell ref="L8:L9"/>
    <mergeCell ref="B8:B9"/>
    <mergeCell ref="C8:C9"/>
    <mergeCell ref="D8:E9"/>
    <mergeCell ref="F8:G9"/>
    <mergeCell ref="H11:I11"/>
    <mergeCell ref="H3:H4"/>
    <mergeCell ref="J3:M3"/>
    <mergeCell ref="A3:A4"/>
    <mergeCell ref="B3:C4"/>
    <mergeCell ref="D3:E4"/>
    <mergeCell ref="F3:G4"/>
    <mergeCell ref="A6:A7"/>
    <mergeCell ref="B6:C7"/>
    <mergeCell ref="D6:E7"/>
    <mergeCell ref="F6:G7"/>
    <mergeCell ref="H6:I6"/>
    <mergeCell ref="J6:L7"/>
    <mergeCell ref="M6:O7"/>
    <mergeCell ref="H7:I7"/>
    <mergeCell ref="N3:O3"/>
    <mergeCell ref="N4:O4"/>
    <mergeCell ref="P3:R3"/>
    <mergeCell ref="I4:M4"/>
    <mergeCell ref="P9:R9"/>
    <mergeCell ref="P11:R11"/>
    <mergeCell ref="P13:R13"/>
    <mergeCell ref="N34:O34"/>
    <mergeCell ref="P34:R34"/>
    <mergeCell ref="I35:M35"/>
    <mergeCell ref="N35:O35"/>
    <mergeCell ref="P35:R35"/>
    <mergeCell ref="P17:R17"/>
    <mergeCell ref="P19:R19"/>
    <mergeCell ref="P6:R6"/>
    <mergeCell ref="P7:R7"/>
    <mergeCell ref="H8:I8"/>
    <mergeCell ref="P15:R15"/>
    <mergeCell ref="M8:O9"/>
    <mergeCell ref="H9:I9"/>
    <mergeCell ref="J14:J15"/>
    <mergeCell ref="K14:K15"/>
    <mergeCell ref="L14:L15"/>
    <mergeCell ref="M10:O11"/>
    <mergeCell ref="P29:Q29"/>
    <mergeCell ref="F26:I26"/>
    <mergeCell ref="A34:A35"/>
    <mergeCell ref="H37:I37"/>
    <mergeCell ref="J39:J40"/>
    <mergeCell ref="P40:R40"/>
    <mergeCell ref="J37:L38"/>
    <mergeCell ref="M37:O38"/>
    <mergeCell ref="P37:R37"/>
    <mergeCell ref="B34:C35"/>
    <mergeCell ref="D34:E35"/>
    <mergeCell ref="F34:G35"/>
    <mergeCell ref="H34:H35"/>
    <mergeCell ref="J34:M34"/>
    <mergeCell ref="H38:I38"/>
    <mergeCell ref="P38:R38"/>
    <mergeCell ref="H39:I39"/>
    <mergeCell ref="B39:B40"/>
    <mergeCell ref="C39:C40"/>
    <mergeCell ref="D39:E40"/>
    <mergeCell ref="A37:A38"/>
    <mergeCell ref="B37:C38"/>
    <mergeCell ref="D37:E38"/>
    <mergeCell ref="F37:G38"/>
    <mergeCell ref="K39:K40"/>
    <mergeCell ref="L39:L40"/>
    <mergeCell ref="M39:O40"/>
    <mergeCell ref="K41:K42"/>
    <mergeCell ref="L41:L42"/>
    <mergeCell ref="M41:O42"/>
    <mergeCell ref="H40:I40"/>
    <mergeCell ref="F39:G40"/>
    <mergeCell ref="H41:I41"/>
    <mergeCell ref="J41:J42"/>
    <mergeCell ref="H42:I42"/>
    <mergeCell ref="F41:G42"/>
    <mergeCell ref="F51:G52"/>
    <mergeCell ref="D53:E54"/>
    <mergeCell ref="F53:G54"/>
    <mergeCell ref="H53:I53"/>
    <mergeCell ref="P44:R44"/>
    <mergeCell ref="P42:R42"/>
    <mergeCell ref="H43:I43"/>
    <mergeCell ref="B43:B44"/>
    <mergeCell ref="C43:C44"/>
    <mergeCell ref="D43:E44"/>
    <mergeCell ref="P46:R46"/>
    <mergeCell ref="F43:G44"/>
    <mergeCell ref="H44:I44"/>
    <mergeCell ref="J43:J44"/>
    <mergeCell ref="K43:K44"/>
    <mergeCell ref="L43:L44"/>
    <mergeCell ref="M43:O44"/>
    <mergeCell ref="B41:B42"/>
    <mergeCell ref="C41:C42"/>
    <mergeCell ref="D41:E42"/>
    <mergeCell ref="M45:O46"/>
    <mergeCell ref="H46:I46"/>
    <mergeCell ref="B49:B50"/>
    <mergeCell ref="C49:C50"/>
    <mergeCell ref="D49:E50"/>
    <mergeCell ref="F49:G50"/>
    <mergeCell ref="B45:B46"/>
    <mergeCell ref="C45:C46"/>
    <mergeCell ref="D45:E46"/>
    <mergeCell ref="F45:G46"/>
    <mergeCell ref="B47:B48"/>
    <mergeCell ref="C47:C48"/>
    <mergeCell ref="D47:E48"/>
    <mergeCell ref="F47:G48"/>
    <mergeCell ref="P1:Q1"/>
    <mergeCell ref="P32:Q32"/>
    <mergeCell ref="P54:R54"/>
    <mergeCell ref="L49:L50"/>
    <mergeCell ref="C53:C54"/>
    <mergeCell ref="H47:I47"/>
    <mergeCell ref="H45:I45"/>
    <mergeCell ref="J45:J46"/>
    <mergeCell ref="K45:K46"/>
    <mergeCell ref="L45:L46"/>
    <mergeCell ref="P52:R52"/>
    <mergeCell ref="J47:J48"/>
    <mergeCell ref="K47:K48"/>
    <mergeCell ref="L47:L48"/>
    <mergeCell ref="M47:O48"/>
    <mergeCell ref="P48:R48"/>
    <mergeCell ref="J51:J52"/>
    <mergeCell ref="H48:I48"/>
    <mergeCell ref="H51:I51"/>
    <mergeCell ref="L53:L54"/>
    <mergeCell ref="M53:O54"/>
    <mergeCell ref="H54:I54"/>
    <mergeCell ref="M51:O52"/>
    <mergeCell ref="K49:K50"/>
    <mergeCell ref="A56:L56"/>
    <mergeCell ref="A59:L60"/>
    <mergeCell ref="M59:M60"/>
    <mergeCell ref="N59:N60"/>
    <mergeCell ref="P59:Q59"/>
    <mergeCell ref="P60:Q60"/>
    <mergeCell ref="B53:B54"/>
    <mergeCell ref="Q56:R56"/>
    <mergeCell ref="M49:O50"/>
    <mergeCell ref="H50:I50"/>
    <mergeCell ref="P50:R50"/>
    <mergeCell ref="H49:I49"/>
    <mergeCell ref="J49:J50"/>
    <mergeCell ref="H52:I52"/>
    <mergeCell ref="K51:K52"/>
    <mergeCell ref="L51:L52"/>
    <mergeCell ref="F57:I57"/>
    <mergeCell ref="M57:N57"/>
    <mergeCell ref="K53:K54"/>
    <mergeCell ref="M56:P56"/>
    <mergeCell ref="J53:J54"/>
    <mergeCell ref="B51:B52"/>
    <mergeCell ref="C51:C52"/>
    <mergeCell ref="D51:E52"/>
  </mergeCells>
  <phoneticPr fontId="2"/>
  <conditionalFormatting sqref="J8:J23">
    <cfRule type="expression" dxfId="3" priority="3" stopIfTrue="1">
      <formula>K8&lt;35</formula>
    </cfRule>
  </conditionalFormatting>
  <conditionalFormatting sqref="K8:K23">
    <cfRule type="cellIs" dxfId="2" priority="4" stopIfTrue="1" operator="lessThan">
      <formula>35</formula>
    </cfRule>
  </conditionalFormatting>
  <conditionalFormatting sqref="J39:J54">
    <cfRule type="expression" dxfId="1" priority="1" stopIfTrue="1">
      <formula>K39&lt;35</formula>
    </cfRule>
  </conditionalFormatting>
  <conditionalFormatting sqref="K39:K54">
    <cfRule type="cellIs" dxfId="0" priority="2" stopIfTrue="1" operator="lessThan">
      <formula>35</formula>
    </cfRule>
  </conditionalFormatting>
  <printOptions horizontalCentered="1"/>
  <pageMargins left="0.47244094488188981" right="0.19685039370078741" top="0.37" bottom="0.23622047244094491" header="0.2" footer="0.15748031496062992"/>
  <pageSetup paperSize="9" scale="85" orientation="landscape"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8"/>
  </sheetPr>
  <dimension ref="B1:M107"/>
  <sheetViews>
    <sheetView workbookViewId="0">
      <selection activeCell="K36" sqref="K36"/>
    </sheetView>
  </sheetViews>
  <sheetFormatPr defaultRowHeight="13.5" x14ac:dyDescent="0.15"/>
  <cols>
    <col min="2" max="2" width="3.5" bestFit="1" customWidth="1"/>
    <col min="3" max="3" width="7.75" customWidth="1"/>
    <col min="4" max="4" width="6" bestFit="1" customWidth="1"/>
    <col min="5" max="5" width="5.5" customWidth="1"/>
    <col min="6" max="6" width="5.625" customWidth="1"/>
    <col min="7" max="7" width="8.75" customWidth="1"/>
    <col min="8" max="8" width="0.625" customWidth="1"/>
    <col min="9" max="9" width="6.875" customWidth="1"/>
    <col min="10" max="10" width="13" customWidth="1"/>
    <col min="11" max="11" width="5.75" customWidth="1"/>
    <col min="12" max="12" width="23.25" bestFit="1" customWidth="1"/>
  </cols>
  <sheetData>
    <row r="1" spans="2:13" ht="21" x14ac:dyDescent="0.15">
      <c r="C1" s="14"/>
      <c r="D1" s="14"/>
      <c r="E1" s="15" t="s">
        <v>27</v>
      </c>
      <c r="F1" s="14"/>
      <c r="G1" s="14"/>
      <c r="H1" s="14"/>
      <c r="I1" s="14"/>
      <c r="J1" s="14"/>
      <c r="K1" s="16" t="s">
        <v>28</v>
      </c>
      <c r="L1" s="17">
        <v>2017</v>
      </c>
    </row>
    <row r="2" spans="2:13" x14ac:dyDescent="0.15">
      <c r="C2" s="14"/>
      <c r="D2" s="14"/>
      <c r="E2" s="14"/>
      <c r="F2" s="14"/>
      <c r="G2" s="14"/>
      <c r="H2" s="14"/>
      <c r="I2" s="14"/>
      <c r="J2" s="14"/>
      <c r="K2" s="14"/>
      <c r="L2" s="14"/>
    </row>
    <row r="3" spans="2:13" x14ac:dyDescent="0.15">
      <c r="B3" s="18" t="s">
        <v>29</v>
      </c>
      <c r="C3" s="19" t="s">
        <v>30</v>
      </c>
      <c r="D3" s="263" t="s">
        <v>31</v>
      </c>
      <c r="E3" s="263"/>
      <c r="F3" s="263"/>
      <c r="G3" s="263"/>
      <c r="H3" s="20"/>
      <c r="I3" s="264" t="s">
        <v>32</v>
      </c>
      <c r="J3" s="265"/>
      <c r="K3" s="265"/>
      <c r="L3" s="266"/>
    </row>
    <row r="4" spans="2:13" x14ac:dyDescent="0.15">
      <c r="B4" s="21">
        <v>1</v>
      </c>
      <c r="C4" s="18">
        <v>85</v>
      </c>
      <c r="D4" s="22">
        <v>85</v>
      </c>
      <c r="E4" s="23" t="s">
        <v>33</v>
      </c>
      <c r="F4" s="26">
        <v>89</v>
      </c>
      <c r="G4" s="24" t="s">
        <v>35</v>
      </c>
      <c r="H4" s="20"/>
      <c r="I4" s="25">
        <v>1928</v>
      </c>
      <c r="J4" s="23" t="s">
        <v>36</v>
      </c>
      <c r="K4" s="23">
        <f>I4+4</f>
        <v>1932</v>
      </c>
      <c r="L4" s="24" t="s">
        <v>34</v>
      </c>
      <c r="M4" t="str">
        <f>D4&amp;"-"&amp;F4</f>
        <v>85-89</v>
      </c>
    </row>
    <row r="5" spans="2:13" x14ac:dyDescent="0.15">
      <c r="B5" s="21">
        <v>2</v>
      </c>
      <c r="C5" s="18">
        <v>80</v>
      </c>
      <c r="D5" s="22">
        <v>80</v>
      </c>
      <c r="E5" s="23" t="s">
        <v>33</v>
      </c>
      <c r="F5" s="26">
        <v>84</v>
      </c>
      <c r="G5" s="24" t="s">
        <v>35</v>
      </c>
      <c r="H5" s="20"/>
      <c r="I5" s="25">
        <v>1933</v>
      </c>
      <c r="J5" s="23" t="s">
        <v>36</v>
      </c>
      <c r="K5" s="23">
        <f>I5+4</f>
        <v>1937</v>
      </c>
      <c r="L5" s="24" t="s">
        <v>34</v>
      </c>
      <c r="M5" t="str">
        <f>D5&amp;"-"&amp;F5</f>
        <v>80-84</v>
      </c>
    </row>
    <row r="6" spans="2:13" x14ac:dyDescent="0.15">
      <c r="B6" s="21">
        <v>3</v>
      </c>
      <c r="C6" s="18">
        <v>75</v>
      </c>
      <c r="D6" s="22">
        <v>75</v>
      </c>
      <c r="E6" s="23" t="s">
        <v>33</v>
      </c>
      <c r="F6" s="26">
        <v>79</v>
      </c>
      <c r="G6" s="24" t="s">
        <v>35</v>
      </c>
      <c r="H6" s="20"/>
      <c r="I6" s="25">
        <f>K5+1</f>
        <v>1938</v>
      </c>
      <c r="J6" s="23" t="s">
        <v>36</v>
      </c>
      <c r="K6" s="23">
        <f>I6+4</f>
        <v>1942</v>
      </c>
      <c r="L6" s="24" t="s">
        <v>34</v>
      </c>
      <c r="M6" t="str">
        <f>D6&amp;"-"&amp;F6</f>
        <v>75-79</v>
      </c>
    </row>
    <row r="7" spans="2:13" x14ac:dyDescent="0.15">
      <c r="B7" s="21">
        <v>4</v>
      </c>
      <c r="C7" s="18">
        <v>70</v>
      </c>
      <c r="D7" s="22">
        <v>70</v>
      </c>
      <c r="E7" s="23" t="s">
        <v>33</v>
      </c>
      <c r="F7" s="26">
        <v>74</v>
      </c>
      <c r="G7" s="24" t="s">
        <v>35</v>
      </c>
      <c r="H7" s="20"/>
      <c r="I7" s="25">
        <f t="shared" ref="I7:I14" si="0">K6+1</f>
        <v>1943</v>
      </c>
      <c r="J7" s="23" t="s">
        <v>36</v>
      </c>
      <c r="K7" s="23">
        <f t="shared" ref="K7:K14" si="1">I7+4</f>
        <v>1947</v>
      </c>
      <c r="L7" s="24" t="s">
        <v>34</v>
      </c>
      <c r="M7" t="str">
        <f t="shared" ref="M7:M14" si="2">D7&amp;"-"&amp;F7</f>
        <v>70-74</v>
      </c>
    </row>
    <row r="8" spans="2:13" x14ac:dyDescent="0.15">
      <c r="B8" s="21">
        <v>5</v>
      </c>
      <c r="C8" s="18">
        <v>65</v>
      </c>
      <c r="D8" s="22">
        <v>65</v>
      </c>
      <c r="E8" s="23" t="s">
        <v>33</v>
      </c>
      <c r="F8" s="26">
        <v>69</v>
      </c>
      <c r="G8" s="24" t="s">
        <v>35</v>
      </c>
      <c r="H8" s="20"/>
      <c r="I8" s="25">
        <f t="shared" si="0"/>
        <v>1948</v>
      </c>
      <c r="J8" s="23" t="s">
        <v>36</v>
      </c>
      <c r="K8" s="23">
        <f t="shared" si="1"/>
        <v>1952</v>
      </c>
      <c r="L8" s="24" t="s">
        <v>34</v>
      </c>
      <c r="M8" t="str">
        <f t="shared" si="2"/>
        <v>65-69</v>
      </c>
    </row>
    <row r="9" spans="2:13" x14ac:dyDescent="0.15">
      <c r="B9" s="21">
        <v>6</v>
      </c>
      <c r="C9" s="18">
        <v>60</v>
      </c>
      <c r="D9" s="22">
        <v>60</v>
      </c>
      <c r="E9" s="23" t="s">
        <v>33</v>
      </c>
      <c r="F9" s="26">
        <v>64</v>
      </c>
      <c r="G9" s="24" t="s">
        <v>35</v>
      </c>
      <c r="H9" s="20"/>
      <c r="I9" s="25">
        <f t="shared" si="0"/>
        <v>1953</v>
      </c>
      <c r="J9" s="23" t="s">
        <v>36</v>
      </c>
      <c r="K9" s="23">
        <f t="shared" si="1"/>
        <v>1957</v>
      </c>
      <c r="L9" s="24" t="s">
        <v>34</v>
      </c>
      <c r="M9" t="str">
        <f t="shared" si="2"/>
        <v>60-64</v>
      </c>
    </row>
    <row r="10" spans="2:13" x14ac:dyDescent="0.15">
      <c r="B10" s="21">
        <v>7</v>
      </c>
      <c r="C10" s="18">
        <v>55</v>
      </c>
      <c r="D10" s="22">
        <v>55</v>
      </c>
      <c r="E10" s="23" t="s">
        <v>33</v>
      </c>
      <c r="F10" s="26">
        <v>59</v>
      </c>
      <c r="G10" s="24" t="s">
        <v>35</v>
      </c>
      <c r="H10" s="20"/>
      <c r="I10" s="25">
        <f t="shared" si="0"/>
        <v>1958</v>
      </c>
      <c r="J10" s="23" t="s">
        <v>36</v>
      </c>
      <c r="K10" s="23">
        <f t="shared" si="1"/>
        <v>1962</v>
      </c>
      <c r="L10" s="24" t="s">
        <v>34</v>
      </c>
      <c r="M10" t="str">
        <f t="shared" si="2"/>
        <v>55-59</v>
      </c>
    </row>
    <row r="11" spans="2:13" x14ac:dyDescent="0.15">
      <c r="B11" s="21">
        <v>8</v>
      </c>
      <c r="C11" s="18">
        <v>50</v>
      </c>
      <c r="D11" s="22">
        <v>50</v>
      </c>
      <c r="E11" s="23" t="s">
        <v>33</v>
      </c>
      <c r="F11" s="26">
        <v>54</v>
      </c>
      <c r="G11" s="24" t="s">
        <v>35</v>
      </c>
      <c r="H11" s="20"/>
      <c r="I11" s="25">
        <f t="shared" si="0"/>
        <v>1963</v>
      </c>
      <c r="J11" s="23" t="s">
        <v>36</v>
      </c>
      <c r="K11" s="23">
        <f t="shared" si="1"/>
        <v>1967</v>
      </c>
      <c r="L11" s="24" t="s">
        <v>34</v>
      </c>
      <c r="M11" t="str">
        <f t="shared" si="2"/>
        <v>50-54</v>
      </c>
    </row>
    <row r="12" spans="2:13" x14ac:dyDescent="0.15">
      <c r="B12" s="21">
        <v>9</v>
      </c>
      <c r="C12" s="18">
        <v>45</v>
      </c>
      <c r="D12" s="22">
        <v>45</v>
      </c>
      <c r="E12" s="23" t="s">
        <v>33</v>
      </c>
      <c r="F12" s="26">
        <v>49</v>
      </c>
      <c r="G12" s="24" t="s">
        <v>35</v>
      </c>
      <c r="H12" s="20"/>
      <c r="I12" s="25">
        <f t="shared" si="0"/>
        <v>1968</v>
      </c>
      <c r="J12" s="23" t="s">
        <v>36</v>
      </c>
      <c r="K12" s="23">
        <f t="shared" si="1"/>
        <v>1972</v>
      </c>
      <c r="L12" s="24" t="s">
        <v>34</v>
      </c>
      <c r="M12" t="str">
        <f t="shared" si="2"/>
        <v>45-49</v>
      </c>
    </row>
    <row r="13" spans="2:13" x14ac:dyDescent="0.15">
      <c r="B13" s="21">
        <v>10</v>
      </c>
      <c r="C13" s="18">
        <v>40</v>
      </c>
      <c r="D13" s="22">
        <v>40</v>
      </c>
      <c r="E13" s="23" t="s">
        <v>33</v>
      </c>
      <c r="F13" s="26">
        <v>44</v>
      </c>
      <c r="G13" s="24" t="s">
        <v>35</v>
      </c>
      <c r="H13" s="20"/>
      <c r="I13" s="25">
        <f t="shared" si="0"/>
        <v>1973</v>
      </c>
      <c r="J13" s="23" t="s">
        <v>36</v>
      </c>
      <c r="K13" s="23">
        <f t="shared" si="1"/>
        <v>1977</v>
      </c>
      <c r="L13" s="24" t="s">
        <v>34</v>
      </c>
      <c r="M13" t="str">
        <f t="shared" si="2"/>
        <v>40-44</v>
      </c>
    </row>
    <row r="14" spans="2:13" x14ac:dyDescent="0.15">
      <c r="B14" s="21">
        <v>11</v>
      </c>
      <c r="C14" s="18">
        <v>35</v>
      </c>
      <c r="D14" s="22">
        <v>35</v>
      </c>
      <c r="E14" s="23" t="s">
        <v>33</v>
      </c>
      <c r="F14" s="26">
        <v>39</v>
      </c>
      <c r="G14" s="24" t="s">
        <v>35</v>
      </c>
      <c r="H14" s="20"/>
      <c r="I14" s="25">
        <f t="shared" si="0"/>
        <v>1978</v>
      </c>
      <c r="J14" s="23" t="s">
        <v>36</v>
      </c>
      <c r="K14" s="23">
        <f t="shared" si="1"/>
        <v>1982</v>
      </c>
      <c r="L14" s="24" t="s">
        <v>34</v>
      </c>
      <c r="M14" t="str">
        <f t="shared" si="2"/>
        <v>35-39</v>
      </c>
    </row>
    <row r="19" spans="3:6" x14ac:dyDescent="0.15">
      <c r="C19">
        <f>C20-1</f>
        <v>1927</v>
      </c>
      <c r="D19">
        <v>1</v>
      </c>
      <c r="E19">
        <f t="shared" ref="E19:E73" si="3">VLOOKUP(D19,cat,2,FALSE)</f>
        <v>85</v>
      </c>
      <c r="F19" t="str">
        <f t="shared" ref="F19:F50" si="4">VLOOKUP(D19,cat,12,FALSE)</f>
        <v>85-89</v>
      </c>
    </row>
    <row r="20" spans="3:6" x14ac:dyDescent="0.15">
      <c r="C20">
        <f t="shared" ref="C20:C25" si="5">C21-1</f>
        <v>1928</v>
      </c>
      <c r="D20">
        <v>1</v>
      </c>
      <c r="E20">
        <f t="shared" si="3"/>
        <v>85</v>
      </c>
      <c r="F20" t="str">
        <f t="shared" si="4"/>
        <v>85-89</v>
      </c>
    </row>
    <row r="21" spans="3:6" x14ac:dyDescent="0.15">
      <c r="C21">
        <f t="shared" si="5"/>
        <v>1929</v>
      </c>
      <c r="D21">
        <v>1</v>
      </c>
      <c r="E21">
        <f t="shared" si="3"/>
        <v>85</v>
      </c>
      <c r="F21" t="str">
        <f t="shared" si="4"/>
        <v>85-89</v>
      </c>
    </row>
    <row r="22" spans="3:6" x14ac:dyDescent="0.15">
      <c r="C22">
        <f t="shared" si="5"/>
        <v>1930</v>
      </c>
      <c r="D22">
        <v>1</v>
      </c>
      <c r="E22">
        <f t="shared" si="3"/>
        <v>85</v>
      </c>
      <c r="F22" t="str">
        <f t="shared" si="4"/>
        <v>85-89</v>
      </c>
    </row>
    <row r="23" spans="3:6" x14ac:dyDescent="0.15">
      <c r="C23">
        <f t="shared" si="5"/>
        <v>1931</v>
      </c>
      <c r="D23">
        <v>1</v>
      </c>
      <c r="E23">
        <f t="shared" si="3"/>
        <v>85</v>
      </c>
      <c r="F23" t="str">
        <f t="shared" si="4"/>
        <v>85-89</v>
      </c>
    </row>
    <row r="24" spans="3:6" x14ac:dyDescent="0.15">
      <c r="C24">
        <f t="shared" si="5"/>
        <v>1932</v>
      </c>
      <c r="D24">
        <v>1</v>
      </c>
      <c r="E24">
        <f t="shared" si="3"/>
        <v>85</v>
      </c>
      <c r="F24" t="str">
        <f t="shared" si="4"/>
        <v>85-89</v>
      </c>
    </row>
    <row r="25" spans="3:6" x14ac:dyDescent="0.15">
      <c r="C25">
        <f t="shared" si="5"/>
        <v>1933</v>
      </c>
      <c r="D25">
        <v>2</v>
      </c>
      <c r="E25">
        <f t="shared" si="3"/>
        <v>80</v>
      </c>
      <c r="F25" t="str">
        <f t="shared" si="4"/>
        <v>80-84</v>
      </c>
    </row>
    <row r="26" spans="3:6" x14ac:dyDescent="0.15">
      <c r="C26">
        <f>C27-1</f>
        <v>1934</v>
      </c>
      <c r="D26">
        <v>2</v>
      </c>
      <c r="E26">
        <f t="shared" si="3"/>
        <v>80</v>
      </c>
      <c r="F26" t="str">
        <f t="shared" si="4"/>
        <v>80-84</v>
      </c>
    </row>
    <row r="27" spans="3:6" x14ac:dyDescent="0.15">
      <c r="C27">
        <f>C28-1</f>
        <v>1935</v>
      </c>
      <c r="D27">
        <v>2</v>
      </c>
      <c r="E27">
        <f>VLOOKUP(D27,cat,2,FALSE)</f>
        <v>80</v>
      </c>
      <c r="F27" t="str">
        <f t="shared" si="4"/>
        <v>80-84</v>
      </c>
    </row>
    <row r="28" spans="3:6" x14ac:dyDescent="0.15">
      <c r="C28">
        <f>C29-1</f>
        <v>1936</v>
      </c>
      <c r="D28">
        <v>2</v>
      </c>
      <c r="E28">
        <f t="shared" si="3"/>
        <v>80</v>
      </c>
      <c r="F28" t="str">
        <f t="shared" si="4"/>
        <v>80-84</v>
      </c>
    </row>
    <row r="29" spans="3:6" x14ac:dyDescent="0.15">
      <c r="C29" s="50">
        <f>$L$1-80</f>
        <v>1937</v>
      </c>
      <c r="D29">
        <v>2</v>
      </c>
      <c r="E29">
        <f>VLOOKUP(D29,cat,2,FALSE)</f>
        <v>80</v>
      </c>
      <c r="F29" t="str">
        <f t="shared" si="4"/>
        <v>80-84</v>
      </c>
    </row>
    <row r="30" spans="3:6" x14ac:dyDescent="0.15">
      <c r="C30">
        <f>C29+1</f>
        <v>1938</v>
      </c>
      <c r="D30">
        <v>3</v>
      </c>
      <c r="E30">
        <f t="shared" si="3"/>
        <v>75</v>
      </c>
      <c r="F30" t="str">
        <f>VLOOKUP(D30,cat,12,FALSE)</f>
        <v>75-79</v>
      </c>
    </row>
    <row r="31" spans="3:6" x14ac:dyDescent="0.15">
      <c r="C31">
        <f t="shared" ref="C31:C73" si="6">C30+1</f>
        <v>1939</v>
      </c>
      <c r="D31">
        <v>3</v>
      </c>
      <c r="E31">
        <f t="shared" si="3"/>
        <v>75</v>
      </c>
      <c r="F31" t="str">
        <f t="shared" si="4"/>
        <v>75-79</v>
      </c>
    </row>
    <row r="32" spans="3:6" x14ac:dyDescent="0.15">
      <c r="C32">
        <f t="shared" si="6"/>
        <v>1940</v>
      </c>
      <c r="D32">
        <v>3</v>
      </c>
      <c r="E32">
        <f t="shared" si="3"/>
        <v>75</v>
      </c>
      <c r="F32" t="str">
        <f t="shared" si="4"/>
        <v>75-79</v>
      </c>
    </row>
    <row r="33" spans="3:6" x14ac:dyDescent="0.15">
      <c r="C33">
        <f t="shared" si="6"/>
        <v>1941</v>
      </c>
      <c r="D33">
        <v>3</v>
      </c>
      <c r="E33">
        <f t="shared" si="3"/>
        <v>75</v>
      </c>
      <c r="F33" t="str">
        <f t="shared" si="4"/>
        <v>75-79</v>
      </c>
    </row>
    <row r="34" spans="3:6" x14ac:dyDescent="0.15">
      <c r="C34">
        <f t="shared" si="6"/>
        <v>1942</v>
      </c>
      <c r="D34">
        <v>3</v>
      </c>
      <c r="E34">
        <f t="shared" si="3"/>
        <v>75</v>
      </c>
      <c r="F34" t="str">
        <f t="shared" si="4"/>
        <v>75-79</v>
      </c>
    </row>
    <row r="35" spans="3:6" x14ac:dyDescent="0.15">
      <c r="C35">
        <f t="shared" si="6"/>
        <v>1943</v>
      </c>
      <c r="D35">
        <v>4</v>
      </c>
      <c r="E35">
        <f t="shared" si="3"/>
        <v>70</v>
      </c>
      <c r="F35" t="str">
        <f t="shared" si="4"/>
        <v>70-74</v>
      </c>
    </row>
    <row r="36" spans="3:6" x14ac:dyDescent="0.15">
      <c r="C36">
        <f t="shared" si="6"/>
        <v>1944</v>
      </c>
      <c r="D36">
        <v>4</v>
      </c>
      <c r="E36">
        <f t="shared" si="3"/>
        <v>70</v>
      </c>
      <c r="F36" t="str">
        <f t="shared" si="4"/>
        <v>70-74</v>
      </c>
    </row>
    <row r="37" spans="3:6" x14ac:dyDescent="0.15">
      <c r="C37">
        <f t="shared" si="6"/>
        <v>1945</v>
      </c>
      <c r="D37">
        <v>4</v>
      </c>
      <c r="E37">
        <f t="shared" si="3"/>
        <v>70</v>
      </c>
      <c r="F37" t="str">
        <f t="shared" si="4"/>
        <v>70-74</v>
      </c>
    </row>
    <row r="38" spans="3:6" x14ac:dyDescent="0.15">
      <c r="C38">
        <f t="shared" si="6"/>
        <v>1946</v>
      </c>
      <c r="D38">
        <v>4</v>
      </c>
      <c r="E38">
        <f t="shared" si="3"/>
        <v>70</v>
      </c>
      <c r="F38" t="str">
        <f t="shared" si="4"/>
        <v>70-74</v>
      </c>
    </row>
    <row r="39" spans="3:6" x14ac:dyDescent="0.15">
      <c r="C39">
        <f t="shared" si="6"/>
        <v>1947</v>
      </c>
      <c r="D39">
        <v>4</v>
      </c>
      <c r="E39">
        <f t="shared" si="3"/>
        <v>70</v>
      </c>
      <c r="F39" t="str">
        <f t="shared" si="4"/>
        <v>70-74</v>
      </c>
    </row>
    <row r="40" spans="3:6" x14ac:dyDescent="0.15">
      <c r="C40">
        <f t="shared" si="6"/>
        <v>1948</v>
      </c>
      <c r="D40">
        <v>5</v>
      </c>
      <c r="E40">
        <f t="shared" si="3"/>
        <v>65</v>
      </c>
      <c r="F40" t="str">
        <f t="shared" si="4"/>
        <v>65-69</v>
      </c>
    </row>
    <row r="41" spans="3:6" x14ac:dyDescent="0.15">
      <c r="C41">
        <f t="shared" si="6"/>
        <v>1949</v>
      </c>
      <c r="D41">
        <v>5</v>
      </c>
      <c r="E41">
        <f t="shared" si="3"/>
        <v>65</v>
      </c>
      <c r="F41" t="str">
        <f t="shared" si="4"/>
        <v>65-69</v>
      </c>
    </row>
    <row r="42" spans="3:6" x14ac:dyDescent="0.15">
      <c r="C42">
        <f t="shared" si="6"/>
        <v>1950</v>
      </c>
      <c r="D42">
        <v>5</v>
      </c>
      <c r="E42">
        <f t="shared" si="3"/>
        <v>65</v>
      </c>
      <c r="F42" t="str">
        <f t="shared" si="4"/>
        <v>65-69</v>
      </c>
    </row>
    <row r="43" spans="3:6" x14ac:dyDescent="0.15">
      <c r="C43">
        <f t="shared" si="6"/>
        <v>1951</v>
      </c>
      <c r="D43">
        <v>5</v>
      </c>
      <c r="E43">
        <f t="shared" si="3"/>
        <v>65</v>
      </c>
      <c r="F43" t="str">
        <f t="shared" si="4"/>
        <v>65-69</v>
      </c>
    </row>
    <row r="44" spans="3:6" x14ac:dyDescent="0.15">
      <c r="C44">
        <f t="shared" si="6"/>
        <v>1952</v>
      </c>
      <c r="D44">
        <v>5</v>
      </c>
      <c r="E44">
        <f t="shared" si="3"/>
        <v>65</v>
      </c>
      <c r="F44" t="str">
        <f t="shared" si="4"/>
        <v>65-69</v>
      </c>
    </row>
    <row r="45" spans="3:6" x14ac:dyDescent="0.15">
      <c r="C45">
        <f t="shared" si="6"/>
        <v>1953</v>
      </c>
      <c r="D45">
        <v>6</v>
      </c>
      <c r="E45">
        <f t="shared" si="3"/>
        <v>60</v>
      </c>
      <c r="F45" t="str">
        <f t="shared" si="4"/>
        <v>60-64</v>
      </c>
    </row>
    <row r="46" spans="3:6" x14ac:dyDescent="0.15">
      <c r="C46">
        <f t="shared" si="6"/>
        <v>1954</v>
      </c>
      <c r="D46">
        <v>6</v>
      </c>
      <c r="E46">
        <f t="shared" si="3"/>
        <v>60</v>
      </c>
      <c r="F46" t="str">
        <f t="shared" si="4"/>
        <v>60-64</v>
      </c>
    </row>
    <row r="47" spans="3:6" x14ac:dyDescent="0.15">
      <c r="C47">
        <f t="shared" si="6"/>
        <v>1955</v>
      </c>
      <c r="D47">
        <v>6</v>
      </c>
      <c r="E47">
        <f t="shared" si="3"/>
        <v>60</v>
      </c>
      <c r="F47" t="str">
        <f t="shared" si="4"/>
        <v>60-64</v>
      </c>
    </row>
    <row r="48" spans="3:6" x14ac:dyDescent="0.15">
      <c r="C48">
        <f t="shared" si="6"/>
        <v>1956</v>
      </c>
      <c r="D48">
        <v>6</v>
      </c>
      <c r="E48">
        <f t="shared" si="3"/>
        <v>60</v>
      </c>
      <c r="F48" t="str">
        <f t="shared" si="4"/>
        <v>60-64</v>
      </c>
    </row>
    <row r="49" spans="3:6" x14ac:dyDescent="0.15">
      <c r="C49">
        <f t="shared" si="6"/>
        <v>1957</v>
      </c>
      <c r="D49">
        <v>6</v>
      </c>
      <c r="E49">
        <f t="shared" si="3"/>
        <v>60</v>
      </c>
      <c r="F49" t="str">
        <f t="shared" si="4"/>
        <v>60-64</v>
      </c>
    </row>
    <row r="50" spans="3:6" x14ac:dyDescent="0.15">
      <c r="C50">
        <f t="shared" si="6"/>
        <v>1958</v>
      </c>
      <c r="D50">
        <v>7</v>
      </c>
      <c r="E50">
        <f t="shared" si="3"/>
        <v>55</v>
      </c>
      <c r="F50" t="str">
        <f t="shared" si="4"/>
        <v>55-59</v>
      </c>
    </row>
    <row r="51" spans="3:6" x14ac:dyDescent="0.15">
      <c r="C51">
        <f t="shared" si="6"/>
        <v>1959</v>
      </c>
      <c r="D51">
        <v>7</v>
      </c>
      <c r="E51">
        <f t="shared" si="3"/>
        <v>55</v>
      </c>
      <c r="F51" t="str">
        <f t="shared" ref="F51:F73" si="7">VLOOKUP(D51,cat,12,FALSE)</f>
        <v>55-59</v>
      </c>
    </row>
    <row r="52" spans="3:6" x14ac:dyDescent="0.15">
      <c r="C52">
        <f t="shared" si="6"/>
        <v>1960</v>
      </c>
      <c r="D52">
        <v>7</v>
      </c>
      <c r="E52">
        <f t="shared" si="3"/>
        <v>55</v>
      </c>
      <c r="F52" t="str">
        <f t="shared" si="7"/>
        <v>55-59</v>
      </c>
    </row>
    <row r="53" spans="3:6" x14ac:dyDescent="0.15">
      <c r="C53">
        <f t="shared" si="6"/>
        <v>1961</v>
      </c>
      <c r="D53">
        <v>7</v>
      </c>
      <c r="E53">
        <f t="shared" si="3"/>
        <v>55</v>
      </c>
      <c r="F53" t="str">
        <f t="shared" si="7"/>
        <v>55-59</v>
      </c>
    </row>
    <row r="54" spans="3:6" x14ac:dyDescent="0.15">
      <c r="C54">
        <f t="shared" si="6"/>
        <v>1962</v>
      </c>
      <c r="D54">
        <v>7</v>
      </c>
      <c r="E54">
        <f t="shared" si="3"/>
        <v>55</v>
      </c>
      <c r="F54" t="str">
        <f t="shared" si="7"/>
        <v>55-59</v>
      </c>
    </row>
    <row r="55" spans="3:6" x14ac:dyDescent="0.15">
      <c r="C55">
        <f t="shared" si="6"/>
        <v>1963</v>
      </c>
      <c r="D55">
        <v>8</v>
      </c>
      <c r="E55">
        <f t="shared" si="3"/>
        <v>50</v>
      </c>
      <c r="F55" t="str">
        <f t="shared" si="7"/>
        <v>50-54</v>
      </c>
    </row>
    <row r="56" spans="3:6" x14ac:dyDescent="0.15">
      <c r="C56">
        <f t="shared" si="6"/>
        <v>1964</v>
      </c>
      <c r="D56">
        <v>8</v>
      </c>
      <c r="E56">
        <f t="shared" si="3"/>
        <v>50</v>
      </c>
      <c r="F56" t="str">
        <f t="shared" si="7"/>
        <v>50-54</v>
      </c>
    </row>
    <row r="57" spans="3:6" x14ac:dyDescent="0.15">
      <c r="C57">
        <f t="shared" si="6"/>
        <v>1965</v>
      </c>
      <c r="D57">
        <v>8</v>
      </c>
      <c r="E57">
        <f t="shared" si="3"/>
        <v>50</v>
      </c>
      <c r="F57" t="str">
        <f t="shared" si="7"/>
        <v>50-54</v>
      </c>
    </row>
    <row r="58" spans="3:6" x14ac:dyDescent="0.15">
      <c r="C58">
        <f t="shared" si="6"/>
        <v>1966</v>
      </c>
      <c r="D58">
        <v>8</v>
      </c>
      <c r="E58">
        <f t="shared" si="3"/>
        <v>50</v>
      </c>
      <c r="F58" t="str">
        <f t="shared" si="7"/>
        <v>50-54</v>
      </c>
    </row>
    <row r="59" spans="3:6" x14ac:dyDescent="0.15">
      <c r="C59">
        <f t="shared" si="6"/>
        <v>1967</v>
      </c>
      <c r="D59">
        <v>8</v>
      </c>
      <c r="E59">
        <f t="shared" si="3"/>
        <v>50</v>
      </c>
      <c r="F59" t="str">
        <f t="shared" si="7"/>
        <v>50-54</v>
      </c>
    </row>
    <row r="60" spans="3:6" x14ac:dyDescent="0.15">
      <c r="C60">
        <f t="shared" si="6"/>
        <v>1968</v>
      </c>
      <c r="D60">
        <v>9</v>
      </c>
      <c r="E60">
        <f t="shared" si="3"/>
        <v>45</v>
      </c>
      <c r="F60" t="str">
        <f t="shared" si="7"/>
        <v>45-49</v>
      </c>
    </row>
    <row r="61" spans="3:6" x14ac:dyDescent="0.15">
      <c r="C61">
        <f t="shared" si="6"/>
        <v>1969</v>
      </c>
      <c r="D61">
        <v>9</v>
      </c>
      <c r="E61">
        <f t="shared" si="3"/>
        <v>45</v>
      </c>
      <c r="F61" t="str">
        <f t="shared" si="7"/>
        <v>45-49</v>
      </c>
    </row>
    <row r="62" spans="3:6" x14ac:dyDescent="0.15">
      <c r="C62">
        <f t="shared" si="6"/>
        <v>1970</v>
      </c>
      <c r="D62">
        <v>9</v>
      </c>
      <c r="E62">
        <f t="shared" si="3"/>
        <v>45</v>
      </c>
      <c r="F62" t="str">
        <f t="shared" si="7"/>
        <v>45-49</v>
      </c>
    </row>
    <row r="63" spans="3:6" x14ac:dyDescent="0.15">
      <c r="C63">
        <f t="shared" si="6"/>
        <v>1971</v>
      </c>
      <c r="D63">
        <v>9</v>
      </c>
      <c r="E63">
        <f t="shared" si="3"/>
        <v>45</v>
      </c>
      <c r="F63" t="str">
        <f t="shared" si="7"/>
        <v>45-49</v>
      </c>
    </row>
    <row r="64" spans="3:6" x14ac:dyDescent="0.15">
      <c r="C64">
        <f t="shared" si="6"/>
        <v>1972</v>
      </c>
      <c r="D64">
        <v>9</v>
      </c>
      <c r="E64">
        <f t="shared" si="3"/>
        <v>45</v>
      </c>
      <c r="F64" t="str">
        <f t="shared" si="7"/>
        <v>45-49</v>
      </c>
    </row>
    <row r="65" spans="3:6" x14ac:dyDescent="0.15">
      <c r="C65">
        <f t="shared" si="6"/>
        <v>1973</v>
      </c>
      <c r="D65">
        <v>10</v>
      </c>
      <c r="E65">
        <f t="shared" si="3"/>
        <v>40</v>
      </c>
      <c r="F65" t="str">
        <f t="shared" si="7"/>
        <v>40-44</v>
      </c>
    </row>
    <row r="66" spans="3:6" x14ac:dyDescent="0.15">
      <c r="C66">
        <f t="shared" si="6"/>
        <v>1974</v>
      </c>
      <c r="D66">
        <v>10</v>
      </c>
      <c r="E66">
        <f t="shared" si="3"/>
        <v>40</v>
      </c>
      <c r="F66" t="str">
        <f t="shared" si="7"/>
        <v>40-44</v>
      </c>
    </row>
    <row r="67" spans="3:6" x14ac:dyDescent="0.15">
      <c r="C67">
        <f t="shared" si="6"/>
        <v>1975</v>
      </c>
      <c r="D67">
        <v>10</v>
      </c>
      <c r="E67">
        <f t="shared" si="3"/>
        <v>40</v>
      </c>
      <c r="F67" t="str">
        <f t="shared" si="7"/>
        <v>40-44</v>
      </c>
    </row>
    <row r="68" spans="3:6" x14ac:dyDescent="0.15">
      <c r="C68">
        <f t="shared" si="6"/>
        <v>1976</v>
      </c>
      <c r="D68">
        <v>10</v>
      </c>
      <c r="E68">
        <f t="shared" si="3"/>
        <v>40</v>
      </c>
      <c r="F68" t="str">
        <f t="shared" si="7"/>
        <v>40-44</v>
      </c>
    </row>
    <row r="69" spans="3:6" x14ac:dyDescent="0.15">
      <c r="C69">
        <f t="shared" si="6"/>
        <v>1977</v>
      </c>
      <c r="D69">
        <v>10</v>
      </c>
      <c r="E69">
        <f t="shared" si="3"/>
        <v>40</v>
      </c>
      <c r="F69" t="str">
        <f t="shared" si="7"/>
        <v>40-44</v>
      </c>
    </row>
    <row r="70" spans="3:6" x14ac:dyDescent="0.15">
      <c r="C70">
        <f t="shared" si="6"/>
        <v>1978</v>
      </c>
      <c r="D70">
        <v>11</v>
      </c>
      <c r="E70">
        <f t="shared" si="3"/>
        <v>35</v>
      </c>
      <c r="F70" t="str">
        <f t="shared" si="7"/>
        <v>35-39</v>
      </c>
    </row>
    <row r="71" spans="3:6" x14ac:dyDescent="0.15">
      <c r="C71">
        <f t="shared" si="6"/>
        <v>1979</v>
      </c>
      <c r="D71">
        <v>11</v>
      </c>
      <c r="E71">
        <f t="shared" si="3"/>
        <v>35</v>
      </c>
      <c r="F71" t="str">
        <f t="shared" si="7"/>
        <v>35-39</v>
      </c>
    </row>
    <row r="72" spans="3:6" x14ac:dyDescent="0.15">
      <c r="C72">
        <f t="shared" si="6"/>
        <v>1980</v>
      </c>
      <c r="D72">
        <v>11</v>
      </c>
      <c r="E72">
        <f t="shared" si="3"/>
        <v>35</v>
      </c>
      <c r="F72" t="str">
        <f t="shared" si="7"/>
        <v>35-39</v>
      </c>
    </row>
    <row r="73" spans="3:6" x14ac:dyDescent="0.15">
      <c r="C73">
        <f t="shared" si="6"/>
        <v>1981</v>
      </c>
      <c r="D73">
        <v>11</v>
      </c>
      <c r="E73">
        <f t="shared" si="3"/>
        <v>35</v>
      </c>
      <c r="F73" t="str">
        <f t="shared" si="7"/>
        <v>35-39</v>
      </c>
    </row>
    <row r="74" spans="3:6" x14ac:dyDescent="0.15">
      <c r="C74">
        <f>C73+1</f>
        <v>1982</v>
      </c>
      <c r="D74">
        <v>11</v>
      </c>
      <c r="E74">
        <f>VLOOKUP(D74,cat,2,FALSE)</f>
        <v>35</v>
      </c>
      <c r="F74" t="str">
        <f>VLOOKUP(D74,cat,12,FALSE)</f>
        <v>35-39</v>
      </c>
    </row>
    <row r="90" spans="2:12" x14ac:dyDescent="0.15">
      <c r="C90" s="27" t="s">
        <v>1</v>
      </c>
    </row>
    <row r="91" spans="2:12" x14ac:dyDescent="0.15">
      <c r="C91" s="28" t="s">
        <v>37</v>
      </c>
      <c r="D91" s="29" t="s">
        <v>1</v>
      </c>
    </row>
    <row r="92" spans="2:12" x14ac:dyDescent="0.15">
      <c r="B92" s="30"/>
      <c r="C92" s="31">
        <v>1</v>
      </c>
      <c r="D92" s="32" t="s">
        <v>38</v>
      </c>
      <c r="E92" s="30" t="s">
        <v>39</v>
      </c>
      <c r="F92" s="30"/>
      <c r="G92" s="30"/>
      <c r="H92" s="30"/>
      <c r="I92" s="30"/>
      <c r="J92" s="30"/>
      <c r="K92" s="30"/>
      <c r="L92" s="30"/>
    </row>
    <row r="93" spans="2:12" x14ac:dyDescent="0.15">
      <c r="B93" s="30"/>
      <c r="C93" s="31">
        <v>2</v>
      </c>
      <c r="D93" s="32" t="s">
        <v>40</v>
      </c>
      <c r="E93" s="30" t="s">
        <v>39</v>
      </c>
      <c r="F93" s="30"/>
      <c r="G93" s="30"/>
      <c r="H93" s="30"/>
      <c r="I93" s="30"/>
      <c r="J93" s="30"/>
      <c r="K93" s="30"/>
      <c r="L93" s="30"/>
    </row>
    <row r="94" spans="2:12" x14ac:dyDescent="0.15">
      <c r="B94" s="30"/>
      <c r="C94" s="31">
        <v>3</v>
      </c>
      <c r="D94" s="32" t="s">
        <v>41</v>
      </c>
      <c r="E94" s="30" t="s">
        <v>39</v>
      </c>
      <c r="F94" s="30"/>
      <c r="G94" s="30"/>
      <c r="H94" s="30"/>
      <c r="I94" s="30"/>
      <c r="J94" s="30"/>
      <c r="K94" s="30"/>
      <c r="L94" s="30"/>
    </row>
    <row r="95" spans="2:12" x14ac:dyDescent="0.15">
      <c r="B95" s="30"/>
      <c r="C95" s="31">
        <v>4</v>
      </c>
      <c r="D95" s="32" t="s">
        <v>42</v>
      </c>
      <c r="E95" s="30" t="s">
        <v>39</v>
      </c>
      <c r="F95" s="30"/>
      <c r="G95" s="30"/>
      <c r="H95" s="30"/>
      <c r="I95" s="30"/>
      <c r="J95" s="30"/>
      <c r="K95" s="30"/>
      <c r="L95" s="30"/>
    </row>
    <row r="96" spans="2:12" x14ac:dyDescent="0.15">
      <c r="B96" s="30"/>
      <c r="C96" s="31">
        <v>5</v>
      </c>
      <c r="D96" s="32" t="s">
        <v>43</v>
      </c>
      <c r="E96" s="30" t="s">
        <v>39</v>
      </c>
      <c r="F96" s="30"/>
      <c r="G96" s="30"/>
      <c r="H96" s="30"/>
      <c r="I96" s="30"/>
      <c r="J96" s="30"/>
      <c r="K96" s="30"/>
      <c r="L96" s="30"/>
    </row>
    <row r="97" spans="2:12" x14ac:dyDescent="0.15">
      <c r="B97" s="30"/>
      <c r="C97" s="31">
        <v>6</v>
      </c>
      <c r="D97" s="32" t="s">
        <v>44</v>
      </c>
      <c r="E97" s="30" t="s">
        <v>39</v>
      </c>
      <c r="F97" s="30"/>
      <c r="G97" s="30"/>
      <c r="H97" s="30"/>
      <c r="I97" s="30"/>
      <c r="J97" s="30"/>
      <c r="K97" s="30"/>
      <c r="L97" s="30"/>
    </row>
    <row r="98" spans="2:12" x14ac:dyDescent="0.15">
      <c r="B98" s="30"/>
      <c r="C98" s="31">
        <v>7</v>
      </c>
      <c r="D98" s="32" t="s">
        <v>45</v>
      </c>
      <c r="E98" s="30" t="s">
        <v>39</v>
      </c>
      <c r="F98" s="30"/>
      <c r="G98" s="30"/>
      <c r="H98" s="30"/>
      <c r="I98" s="30"/>
      <c r="J98" s="30"/>
      <c r="K98" s="30"/>
      <c r="L98" s="30"/>
    </row>
    <row r="99" spans="2:12" x14ac:dyDescent="0.15">
      <c r="B99" s="30"/>
      <c r="C99" s="33">
        <v>11</v>
      </c>
      <c r="D99" s="34" t="s">
        <v>40</v>
      </c>
      <c r="E99" s="30" t="s">
        <v>46</v>
      </c>
      <c r="F99" s="30"/>
      <c r="G99" s="30"/>
      <c r="H99" s="30"/>
      <c r="I99" s="30"/>
      <c r="J99" s="30"/>
      <c r="K99" s="30"/>
      <c r="L99" s="30"/>
    </row>
    <row r="100" spans="2:12" x14ac:dyDescent="0.15">
      <c r="B100" s="30"/>
      <c r="C100" s="33">
        <v>12</v>
      </c>
      <c r="D100" s="34" t="s">
        <v>47</v>
      </c>
      <c r="E100" s="30" t="s">
        <v>46</v>
      </c>
      <c r="F100" s="30"/>
      <c r="G100" s="30"/>
      <c r="H100" s="30"/>
      <c r="I100" s="30"/>
      <c r="J100" s="30"/>
      <c r="K100" s="30"/>
      <c r="L100" s="30"/>
    </row>
    <row r="101" spans="2:12" x14ac:dyDescent="0.15">
      <c r="B101" s="30"/>
      <c r="C101" s="33">
        <v>13</v>
      </c>
      <c r="D101" s="34" t="s">
        <v>48</v>
      </c>
      <c r="E101" s="30" t="s">
        <v>46</v>
      </c>
      <c r="F101" s="30"/>
      <c r="G101" s="30"/>
      <c r="H101" s="30"/>
      <c r="I101" s="30"/>
      <c r="J101" s="30"/>
      <c r="K101" s="30"/>
      <c r="L101" s="30"/>
    </row>
    <row r="102" spans="2:12" x14ac:dyDescent="0.15">
      <c r="B102" s="30"/>
      <c r="C102" s="33">
        <v>14</v>
      </c>
      <c r="D102" s="34" t="s">
        <v>43</v>
      </c>
      <c r="E102" s="30" t="s">
        <v>46</v>
      </c>
      <c r="F102" s="30"/>
      <c r="G102" s="30"/>
      <c r="H102" s="30"/>
      <c r="I102" s="30"/>
      <c r="J102" s="30"/>
      <c r="K102" s="30"/>
      <c r="L102" s="30"/>
    </row>
    <row r="103" spans="2:12" x14ac:dyDescent="0.15">
      <c r="B103" s="30"/>
      <c r="C103" s="33">
        <v>15</v>
      </c>
      <c r="D103" s="34" t="s">
        <v>49</v>
      </c>
      <c r="E103" s="30" t="s">
        <v>46</v>
      </c>
      <c r="F103" s="30"/>
      <c r="G103" s="30"/>
      <c r="H103" s="30"/>
      <c r="I103" s="30"/>
      <c r="J103" s="30"/>
      <c r="K103" s="30"/>
      <c r="L103" s="30"/>
    </row>
    <row r="104" spans="2:12" x14ac:dyDescent="0.15">
      <c r="B104" s="30"/>
      <c r="C104" s="33">
        <v>16</v>
      </c>
      <c r="D104" s="34" t="s">
        <v>50</v>
      </c>
      <c r="E104" s="30" t="s">
        <v>46</v>
      </c>
      <c r="F104" s="30"/>
      <c r="G104" s="30"/>
      <c r="H104" s="30"/>
      <c r="I104" s="30"/>
      <c r="J104" s="30"/>
      <c r="K104" s="30"/>
      <c r="L104" s="30"/>
    </row>
    <row r="105" spans="2:12" x14ac:dyDescent="0.15">
      <c r="B105" s="30"/>
      <c r="C105" s="33">
        <v>17</v>
      </c>
      <c r="D105" s="34" t="s">
        <v>51</v>
      </c>
      <c r="E105" s="30" t="s">
        <v>46</v>
      </c>
      <c r="F105" s="30"/>
      <c r="G105" s="30"/>
      <c r="H105" s="30"/>
      <c r="I105" s="30"/>
      <c r="J105" s="30"/>
      <c r="K105" s="30"/>
      <c r="L105" s="30"/>
    </row>
    <row r="106" spans="2:12" x14ac:dyDescent="0.15">
      <c r="B106" s="30"/>
      <c r="C106" s="33">
        <v>18</v>
      </c>
      <c r="D106" s="34" t="s">
        <v>52</v>
      </c>
      <c r="E106" s="30" t="s">
        <v>46</v>
      </c>
      <c r="F106" s="30"/>
      <c r="G106" s="30"/>
      <c r="H106" s="30"/>
      <c r="I106" s="30"/>
      <c r="J106" s="30"/>
      <c r="K106" s="30"/>
      <c r="L106" s="30"/>
    </row>
    <row r="107" spans="2:12" x14ac:dyDescent="0.15">
      <c r="B107" s="30"/>
      <c r="C107" s="33">
        <v>19</v>
      </c>
      <c r="D107" s="34" t="s">
        <v>53</v>
      </c>
      <c r="E107" s="30" t="s">
        <v>46</v>
      </c>
      <c r="F107" s="30"/>
      <c r="G107" s="30"/>
      <c r="H107" s="30"/>
      <c r="I107" s="30"/>
      <c r="J107" s="30"/>
      <c r="K107" s="30"/>
      <c r="L107" s="30"/>
    </row>
  </sheetData>
  <mergeCells count="2">
    <mergeCell ref="D3:G3"/>
    <mergeCell ref="I3:L3"/>
  </mergeCells>
  <phoneticPr fontId="2"/>
  <pageMargins left="0.7" right="0.7"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H29実施要項</vt:lpstr>
      <vt:lpstr>エントリー （例） </vt:lpstr>
      <vt:lpstr>H29ｴﾝﾄﾘｰ （男）</vt:lpstr>
      <vt:lpstr>H29ｴﾝﾄﾘｰ （女）</vt:lpstr>
      <vt:lpstr>Sheet2</vt:lpstr>
      <vt:lpstr>_cat2</vt:lpstr>
      <vt:lpstr>cat</vt:lpstr>
      <vt:lpstr>'H29ｴﾝﾄﾘｰ （女）'!Print_Area</vt:lpstr>
      <vt:lpstr>'H29ｴﾝﾄﾘｰ （男）'!Print_Area</vt:lpstr>
      <vt:lpstr>H29実施要項!Print_Area</vt:lpstr>
      <vt:lpstr>'エントリー （例）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aoki</dc:creator>
  <cp:lastModifiedBy>Windows ユーザー</cp:lastModifiedBy>
  <cp:lastPrinted>2017-05-20T06:25:10Z</cp:lastPrinted>
  <dcterms:created xsi:type="dcterms:W3CDTF">2010-03-24T07:21:02Z</dcterms:created>
  <dcterms:modified xsi:type="dcterms:W3CDTF">2017-05-20T06:33:08Z</dcterms:modified>
</cp:coreProperties>
</file>